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David\Desktop\"/>
    </mc:Choice>
  </mc:AlternateContent>
  <bookViews>
    <workbookView xWindow="0" yWindow="0" windowWidth="2349" windowHeight="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all"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6">all!$5:$5</definedName>
    <definedName name="_xlnm.Print_Titles" localSheetId="3">Declaration!$1:$6</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6" hidden="1">all!$5:$5</definedName>
    <definedName name="Z_51531B83_BDD7_4890_A744_04812A317369_.wvu.PrintTitles" localSheetId="3" hidden="1">Declaration!$1:$6</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B8" i="5"/>
  <c r="C8" i="5"/>
  <c r="V8" i="5" s="1"/>
  <c r="B9" i="5"/>
  <c r="C9" i="5"/>
  <c r="B10" i="5"/>
  <c r="C10" i="5"/>
  <c r="B11" i="5"/>
  <c r="C11" i="5"/>
  <c r="V11" i="5" s="1"/>
  <c r="R11" i="5" s="1"/>
  <c r="B12" i="5"/>
  <c r="C12" i="5"/>
  <c r="V12" i="5" s="1"/>
  <c r="F12" i="5" s="1"/>
  <c r="B13" i="5"/>
  <c r="C13" i="5"/>
  <c r="V13" i="5" s="1"/>
  <c r="B14" i="5"/>
  <c r="C14" i="5"/>
  <c r="B15" i="5"/>
  <c r="C15" i="5"/>
  <c r="V15" i="5" s="1"/>
  <c r="R15" i="5" s="1"/>
  <c r="B16" i="5"/>
  <c r="C16" i="5"/>
  <c r="V16" i="5" s="1"/>
  <c r="B17" i="5"/>
  <c r="C17" i="5"/>
  <c r="B18" i="5"/>
  <c r="C18" i="5"/>
  <c r="B19" i="5"/>
  <c r="C19" i="5"/>
  <c r="V19" i="5" s="1"/>
  <c r="B20" i="5"/>
  <c r="C20" i="5"/>
  <c r="V20" i="5" s="1"/>
  <c r="B21" i="5"/>
  <c r="C21" i="5"/>
  <c r="V21" i="5" s="1"/>
  <c r="B22" i="5"/>
  <c r="C22" i="5"/>
  <c r="V22" i="5" s="1"/>
  <c r="B23" i="5"/>
  <c r="C23" i="5"/>
  <c r="V23" i="5" s="1"/>
  <c r="E23" i="5" s="1"/>
  <c r="X23" i="5" s="1"/>
  <c r="B24" i="5"/>
  <c r="C24" i="5"/>
  <c r="B25" i="5"/>
  <c r="C25" i="5"/>
  <c r="B26" i="5"/>
  <c r="C26" i="5"/>
  <c r="V26" i="5" s="1"/>
  <c r="B27" i="5"/>
  <c r="C27" i="5"/>
  <c r="V27" i="5" s="1"/>
  <c r="B28" i="5"/>
  <c r="C28" i="5"/>
  <c r="V28" i="5" s="1"/>
  <c r="B29" i="5"/>
  <c r="C29" i="5"/>
  <c r="V29" i="5" s="1"/>
  <c r="B30" i="5"/>
  <c r="C30" i="5"/>
  <c r="B31" i="5"/>
  <c r="C31" i="5"/>
  <c r="V31" i="5" s="1"/>
  <c r="E31" i="5" s="1"/>
  <c r="X31" i="5" s="1"/>
  <c r="B32" i="5"/>
  <c r="C32" i="5"/>
  <c r="B33" i="5"/>
  <c r="C33" i="5"/>
  <c r="B34" i="5"/>
  <c r="C34" i="5"/>
  <c r="B35" i="5"/>
  <c r="C35" i="5"/>
  <c r="V35" i="5" s="1"/>
  <c r="F35" i="5" s="1"/>
  <c r="B36" i="5"/>
  <c r="C36" i="5"/>
  <c r="V36" i="5" s="1"/>
  <c r="E36" i="5" s="1"/>
  <c r="X36" i="5" s="1"/>
  <c r="B37" i="5"/>
  <c r="C37" i="5"/>
  <c r="V37" i="5" s="1"/>
  <c r="I37" i="5" s="1"/>
  <c r="B38" i="5"/>
  <c r="C38" i="5"/>
  <c r="V38" i="5" s="1"/>
  <c r="B39" i="5"/>
  <c r="C39" i="5"/>
  <c r="V39" i="5" s="1"/>
  <c r="R39" i="5" s="1"/>
  <c r="B40" i="5"/>
  <c r="C40" i="5"/>
  <c r="B41" i="5"/>
  <c r="C41" i="5"/>
  <c r="B42" i="5"/>
  <c r="C42" i="5"/>
  <c r="B43" i="5"/>
  <c r="C43" i="5"/>
  <c r="V43" i="5" s="1"/>
  <c r="I43" i="5" s="1"/>
  <c r="B44" i="5"/>
  <c r="C44" i="5"/>
  <c r="V44" i="5" s="1"/>
  <c r="B45" i="5"/>
  <c r="C45" i="5"/>
  <c r="V45" i="5" s="1"/>
  <c r="E45" i="5" s="1"/>
  <c r="X45" i="5" s="1"/>
  <c r="B46" i="5"/>
  <c r="C46" i="5"/>
  <c r="B47" i="5"/>
  <c r="C47" i="5"/>
  <c r="V47" i="5" s="1"/>
  <c r="B48" i="5"/>
  <c r="C48" i="5"/>
  <c r="V48" i="5" s="1"/>
  <c r="B49" i="5"/>
  <c r="C49" i="5"/>
  <c r="B50" i="5"/>
  <c r="C50" i="5"/>
  <c r="B51" i="5"/>
  <c r="C51" i="5"/>
  <c r="V51" i="5" s="1"/>
  <c r="I51" i="5" s="1"/>
  <c r="B52" i="5"/>
  <c r="C52" i="5"/>
  <c r="V52" i="5" s="1"/>
  <c r="B53" i="5"/>
  <c r="C53" i="5"/>
  <c r="V53" i="5" s="1"/>
  <c r="J53" i="5" s="1"/>
  <c r="B54" i="5"/>
  <c r="C54" i="5"/>
  <c r="V54" i="5" s="1"/>
  <c r="B55" i="5"/>
  <c r="C55" i="5"/>
  <c r="V55" i="5" s="1"/>
  <c r="B56" i="5"/>
  <c r="C56" i="5"/>
  <c r="V56" i="5" s="1"/>
  <c r="B57" i="5"/>
  <c r="C57" i="5"/>
  <c r="B58" i="5"/>
  <c r="C58" i="5"/>
  <c r="V58" i="5" s="1"/>
  <c r="B59" i="5"/>
  <c r="C59" i="5"/>
  <c r="V59" i="5" s="1"/>
  <c r="B60" i="5"/>
  <c r="C60" i="5"/>
  <c r="V60" i="5" s="1"/>
  <c r="I60" i="5" s="1"/>
  <c r="B61" i="5"/>
  <c r="C61" i="5"/>
  <c r="V61" i="5" s="1"/>
  <c r="H61" i="5" s="1"/>
  <c r="B62" i="5"/>
  <c r="C62" i="5"/>
  <c r="B63" i="5"/>
  <c r="C63" i="5"/>
  <c r="V63" i="5" s="1"/>
  <c r="E63" i="5" s="1"/>
  <c r="X63" i="5" s="1"/>
  <c r="B64" i="5"/>
  <c r="C64" i="5"/>
  <c r="B65" i="5"/>
  <c r="C65" i="5"/>
  <c r="B66" i="5"/>
  <c r="C66" i="5"/>
  <c r="B67" i="5"/>
  <c r="C67" i="5"/>
  <c r="V67" i="5" s="1"/>
  <c r="B68" i="5"/>
  <c r="C68" i="5"/>
  <c r="V68" i="5" s="1"/>
  <c r="B69" i="5"/>
  <c r="C69" i="5"/>
  <c r="V69" i="5" s="1"/>
  <c r="I69" i="5" s="1"/>
  <c r="B70" i="5"/>
  <c r="C70" i="5"/>
  <c r="V70" i="5" s="1"/>
  <c r="B71" i="5"/>
  <c r="C71" i="5"/>
  <c r="V71" i="5" s="1"/>
  <c r="I71" i="5" s="1"/>
  <c r="B72" i="5"/>
  <c r="C72" i="5"/>
  <c r="V72" i="5" s="1"/>
  <c r="B73" i="5"/>
  <c r="C73" i="5"/>
  <c r="B74" i="5"/>
  <c r="C74" i="5"/>
  <c r="V74" i="5" s="1"/>
  <c r="B75" i="5"/>
  <c r="C75" i="5"/>
  <c r="V75" i="5" s="1"/>
  <c r="I75" i="5" s="1"/>
  <c r="B76" i="5"/>
  <c r="C76" i="5"/>
  <c r="V76" i="5" s="1"/>
  <c r="I76" i="5" s="1"/>
  <c r="B77" i="5"/>
  <c r="C77" i="5"/>
  <c r="V77" i="5" s="1"/>
  <c r="J77" i="5" s="1"/>
  <c r="B78" i="5"/>
  <c r="C78" i="5"/>
  <c r="B79" i="5"/>
  <c r="C79" i="5"/>
  <c r="V79" i="5" s="1"/>
  <c r="J79" i="5" s="1"/>
  <c r="B80" i="5"/>
  <c r="C80" i="5"/>
  <c r="V80" i="5" s="1"/>
  <c r="B81" i="5"/>
  <c r="C81" i="5"/>
  <c r="B82" i="5"/>
  <c r="C82" i="5"/>
  <c r="B83" i="5"/>
  <c r="C83" i="5"/>
  <c r="V83" i="5" s="1"/>
  <c r="B84" i="5"/>
  <c r="C84" i="5"/>
  <c r="V84" i="5" s="1"/>
  <c r="I84" i="5" s="1"/>
  <c r="B85" i="5"/>
  <c r="C85" i="5"/>
  <c r="V85" i="5" s="1"/>
  <c r="R85" i="5" s="1"/>
  <c r="B86" i="5"/>
  <c r="C86" i="5"/>
  <c r="B87" i="5"/>
  <c r="C87" i="5"/>
  <c r="V87" i="5" s="1"/>
  <c r="J87" i="5" s="1"/>
  <c r="B88" i="5"/>
  <c r="C88" i="5"/>
  <c r="V88" i="5" s="1"/>
  <c r="B89" i="5"/>
  <c r="C89" i="5"/>
  <c r="B90" i="5"/>
  <c r="C90" i="5"/>
  <c r="B91" i="5"/>
  <c r="C91" i="5"/>
  <c r="V91" i="5" s="1"/>
  <c r="B92" i="5"/>
  <c r="C92" i="5"/>
  <c r="V92" i="5" s="1"/>
  <c r="B93" i="5"/>
  <c r="C93" i="5"/>
  <c r="V93" i="5" s="1"/>
  <c r="R93" i="5" s="1"/>
  <c r="B94" i="5"/>
  <c r="C94" i="5"/>
  <c r="V94" i="5" s="1"/>
  <c r="I94" i="5" s="1"/>
  <c r="B95" i="5"/>
  <c r="C95" i="5"/>
  <c r="V95" i="5" s="1"/>
  <c r="I95" i="5" s="1"/>
  <c r="B96" i="5"/>
  <c r="C96" i="5"/>
  <c r="V96" i="5" s="1"/>
  <c r="B97" i="5"/>
  <c r="C97" i="5"/>
  <c r="B98" i="5"/>
  <c r="C98" i="5"/>
  <c r="B99" i="5"/>
  <c r="C99" i="5"/>
  <c r="V99" i="5" s="1"/>
  <c r="B100" i="5"/>
  <c r="C100" i="5"/>
  <c r="V100" i="5" s="1"/>
  <c r="B101" i="5"/>
  <c r="C101" i="5"/>
  <c r="V101" i="5" s="1"/>
  <c r="F101" i="5" s="1"/>
  <c r="B102" i="5"/>
  <c r="C102" i="5"/>
  <c r="V102" i="5" s="1"/>
  <c r="B103" i="5"/>
  <c r="C103" i="5"/>
  <c r="V103" i="5" s="1"/>
  <c r="F103" i="5" s="1"/>
  <c r="B104" i="5"/>
  <c r="C104" i="5"/>
  <c r="V104" i="5" s="1"/>
  <c r="B105" i="5"/>
  <c r="C105" i="5"/>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C113" i="5"/>
  <c r="B114" i="5"/>
  <c r="C114" i="5"/>
  <c r="B115" i="5"/>
  <c r="C115" i="5"/>
  <c r="V115" i="5" s="1"/>
  <c r="B116" i="5"/>
  <c r="C116" i="5"/>
  <c r="V116" i="5" s="1"/>
  <c r="B117" i="5"/>
  <c r="C117" i="5"/>
  <c r="V117" i="5" s="1"/>
  <c r="R117" i="5" s="1"/>
  <c r="B118" i="5"/>
  <c r="C118" i="5"/>
  <c r="V118" i="5" s="1"/>
  <c r="B119" i="5"/>
  <c r="C119" i="5"/>
  <c r="V119" i="5" s="1"/>
  <c r="B120" i="5"/>
  <c r="C120" i="5"/>
  <c r="B121" i="5"/>
  <c r="C121" i="5"/>
  <c r="B122" i="5"/>
  <c r="C122" i="5"/>
  <c r="V122" i="5" s="1"/>
  <c r="B123" i="5"/>
  <c r="C123" i="5"/>
  <c r="V123" i="5" s="1"/>
  <c r="H123" i="5" s="1"/>
  <c r="B124" i="5"/>
  <c r="C124" i="5"/>
  <c r="V124" i="5" s="1"/>
  <c r="J124" i="5" s="1"/>
  <c r="B125" i="5"/>
  <c r="C125" i="5"/>
  <c r="V125" i="5" s="1"/>
  <c r="B126" i="5"/>
  <c r="C126" i="5"/>
  <c r="B127" i="5"/>
  <c r="C127" i="5"/>
  <c r="V127" i="5" s="1"/>
  <c r="J127" i="5" s="1"/>
  <c r="B128" i="5"/>
  <c r="C128" i="5"/>
  <c r="V128" i="5" s="1"/>
  <c r="B129" i="5"/>
  <c r="C129" i="5"/>
  <c r="B130" i="5"/>
  <c r="C130" i="5"/>
  <c r="B131" i="5"/>
  <c r="C131" i="5"/>
  <c r="V131" i="5" s="1"/>
  <c r="I131" i="5" s="1"/>
  <c r="B132" i="5"/>
  <c r="C132" i="5"/>
  <c r="V132" i="5" s="1"/>
  <c r="B133" i="5"/>
  <c r="C133" i="5"/>
  <c r="V133" i="5" s="1"/>
  <c r="R133" i="5" s="1"/>
  <c r="B134" i="5"/>
  <c r="C134" i="5"/>
  <c r="V134" i="5" s="1"/>
  <c r="B135" i="5"/>
  <c r="C135" i="5"/>
  <c r="V135" i="5" s="1"/>
  <c r="B136" i="5"/>
  <c r="C136" i="5"/>
  <c r="B137" i="5"/>
  <c r="C137" i="5"/>
  <c r="B138" i="5"/>
  <c r="C138" i="5"/>
  <c r="B139" i="5"/>
  <c r="C139" i="5"/>
  <c r="V139" i="5" s="1"/>
  <c r="E139" i="5" s="1"/>
  <c r="X139" i="5" s="1"/>
  <c r="B140" i="5"/>
  <c r="C140" i="5"/>
  <c r="V140" i="5" s="1"/>
  <c r="B141" i="5"/>
  <c r="C141" i="5"/>
  <c r="V141" i="5" s="1"/>
  <c r="H141" i="5" s="1"/>
  <c r="B142" i="5"/>
  <c r="C142" i="5"/>
  <c r="B143" i="5"/>
  <c r="C143" i="5"/>
  <c r="V143" i="5" s="1"/>
  <c r="B144" i="5"/>
  <c r="C144" i="5"/>
  <c r="B145" i="5"/>
  <c r="C145" i="5"/>
  <c r="B146" i="5"/>
  <c r="C146" i="5"/>
  <c r="B147" i="5"/>
  <c r="C147" i="5"/>
  <c r="V147" i="5" s="1"/>
  <c r="J147" i="5" s="1"/>
  <c r="B148" i="5"/>
  <c r="C148" i="5"/>
  <c r="V148" i="5" s="1"/>
  <c r="B149" i="5"/>
  <c r="C149" i="5"/>
  <c r="V149" i="5" s="1"/>
  <c r="E149" i="5" s="1"/>
  <c r="X149" i="5" s="1"/>
  <c r="B150" i="5"/>
  <c r="C150" i="5"/>
  <c r="V150" i="5" s="1"/>
  <c r="B151" i="5"/>
  <c r="C151" i="5"/>
  <c r="V151" i="5" s="1"/>
  <c r="I151" i="5" s="1"/>
  <c r="B152" i="5"/>
  <c r="C152" i="5"/>
  <c r="V152" i="5" s="1"/>
  <c r="B153" i="5"/>
  <c r="C153" i="5"/>
  <c r="B154" i="5"/>
  <c r="C154" i="5"/>
  <c r="V154" i="5" s="1"/>
  <c r="B155" i="5"/>
  <c r="C155" i="5"/>
  <c r="V155" i="5" s="1"/>
  <c r="R155" i="5" s="1"/>
  <c r="B156" i="5"/>
  <c r="C156" i="5"/>
  <c r="V156" i="5" s="1"/>
  <c r="I156" i="5" s="1"/>
  <c r="B157" i="5"/>
  <c r="C157" i="5"/>
  <c r="V157" i="5" s="1"/>
  <c r="R157" i="5" s="1"/>
  <c r="B158" i="5"/>
  <c r="C158" i="5"/>
  <c r="B159" i="5"/>
  <c r="C159" i="5"/>
  <c r="V159" i="5" s="1"/>
  <c r="F159" i="5" s="1"/>
  <c r="B160" i="5"/>
  <c r="C160" i="5"/>
  <c r="V160" i="5" s="1"/>
  <c r="B161" i="5"/>
  <c r="C161" i="5"/>
  <c r="B162" i="5"/>
  <c r="C162" i="5"/>
  <c r="B163" i="5"/>
  <c r="C163" i="5"/>
  <c r="V163" i="5" s="1"/>
  <c r="I163" i="5" s="1"/>
  <c r="B164" i="5"/>
  <c r="C164" i="5"/>
  <c r="V164" i="5" s="1"/>
  <c r="B165" i="5"/>
  <c r="C165" i="5"/>
  <c r="V165" i="5" s="1"/>
  <c r="F165" i="5" s="1"/>
  <c r="B166" i="5"/>
  <c r="C166" i="5"/>
  <c r="V166" i="5" s="1"/>
  <c r="B167" i="5"/>
  <c r="C167" i="5"/>
  <c r="V167" i="5" s="1"/>
  <c r="H167" i="5" s="1"/>
  <c r="B168" i="5"/>
  <c r="C168" i="5"/>
  <c r="V168" i="5" s="1"/>
  <c r="B169" i="5"/>
  <c r="C169" i="5"/>
  <c r="B170" i="5"/>
  <c r="C170" i="5"/>
  <c r="B171" i="5"/>
  <c r="C171" i="5"/>
  <c r="V171" i="5" s="1"/>
  <c r="B172" i="5"/>
  <c r="C172" i="5"/>
  <c r="V172" i="5" s="1"/>
  <c r="B173" i="5"/>
  <c r="C173" i="5"/>
  <c r="AB173" i="5" s="1"/>
  <c r="B174" i="5"/>
  <c r="C174" i="5"/>
  <c r="V174" i="5" s="1"/>
  <c r="B175" i="5"/>
  <c r="C175" i="5"/>
  <c r="V175" i="5" s="1"/>
  <c r="B176" i="5"/>
  <c r="C176" i="5"/>
  <c r="V176" i="5" s="1"/>
  <c r="B177" i="5"/>
  <c r="C177" i="5"/>
  <c r="B178" i="5"/>
  <c r="C178" i="5"/>
  <c r="B179" i="5"/>
  <c r="C179" i="5"/>
  <c r="V179" i="5" s="1"/>
  <c r="H179" i="5" s="1"/>
  <c r="B180" i="5"/>
  <c r="C180" i="5"/>
  <c r="V180" i="5" s="1"/>
  <c r="B181" i="5"/>
  <c r="C181" i="5"/>
  <c r="V181" i="5" s="1"/>
  <c r="E181" i="5" s="1"/>
  <c r="X181" i="5" s="1"/>
  <c r="B182" i="5"/>
  <c r="C182" i="5"/>
  <c r="V182" i="5" s="1"/>
  <c r="B183" i="5"/>
  <c r="C183" i="5"/>
  <c r="V183" i="5" s="1"/>
  <c r="H183" i="5" s="1"/>
  <c r="B184" i="5"/>
  <c r="C184" i="5"/>
  <c r="V184" i="5" s="1"/>
  <c r="B185" i="5"/>
  <c r="C185" i="5"/>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B194" i="5"/>
  <c r="C194" i="5"/>
  <c r="V194" i="5" s="1"/>
  <c r="B195" i="5"/>
  <c r="C195" i="5"/>
  <c r="AB195" i="5" s="1"/>
  <c r="B196" i="5"/>
  <c r="C196" i="5"/>
  <c r="V196" i="5" s="1"/>
  <c r="B197" i="5"/>
  <c r="C197" i="5"/>
  <c r="V197" i="5" s="1"/>
  <c r="R197" i="5" s="1"/>
  <c r="B198" i="5"/>
  <c r="C198" i="5"/>
  <c r="V198" i="5" s="1"/>
  <c r="B199" i="5"/>
  <c r="C199" i="5"/>
  <c r="V199" i="5" s="1"/>
  <c r="J199" i="5" s="1"/>
  <c r="B200" i="5"/>
  <c r="C200" i="5"/>
  <c r="V200" i="5" s="1"/>
  <c r="B201" i="5"/>
  <c r="C201" i="5"/>
  <c r="B202" i="5"/>
  <c r="C202" i="5"/>
  <c r="V202" i="5" s="1"/>
  <c r="B203" i="5"/>
  <c r="C203" i="5"/>
  <c r="AB203" i="5" s="1"/>
  <c r="B204" i="5"/>
  <c r="C204" i="5"/>
  <c r="V204" i="5" s="1"/>
  <c r="B205" i="5"/>
  <c r="C205" i="5"/>
  <c r="V205" i="5" s="1"/>
  <c r="F205" i="5" s="1"/>
  <c r="B206" i="5"/>
  <c r="C206" i="5"/>
  <c r="V206" i="5" s="1"/>
  <c r="B207" i="5"/>
  <c r="C207" i="5"/>
  <c r="V207" i="5" s="1"/>
  <c r="B208" i="5"/>
  <c r="C208" i="5"/>
  <c r="V208" i="5" s="1"/>
  <c r="B209" i="5"/>
  <c r="C209" i="5"/>
  <c r="B210" i="5"/>
  <c r="C210" i="5"/>
  <c r="V210" i="5" s="1"/>
  <c r="B211" i="5"/>
  <c r="C211" i="5"/>
  <c r="V211" i="5" s="1"/>
  <c r="B212" i="5"/>
  <c r="C212" i="5"/>
  <c r="V212" i="5" s="1"/>
  <c r="B213" i="5"/>
  <c r="C213" i="5"/>
  <c r="V213" i="5" s="1"/>
  <c r="I213" i="5" s="1"/>
  <c r="B214" i="5"/>
  <c r="C214" i="5"/>
  <c r="B215" i="5"/>
  <c r="C215" i="5"/>
  <c r="V215" i="5" s="1"/>
  <c r="B216" i="5"/>
  <c r="C216" i="5"/>
  <c r="V216" i="5" s="1"/>
  <c r="B217" i="5"/>
  <c r="C217" i="5"/>
  <c r="B218" i="5"/>
  <c r="C218" i="5"/>
  <c r="V218" i="5" s="1"/>
  <c r="B219" i="5"/>
  <c r="C219" i="5"/>
  <c r="B220" i="5"/>
  <c r="C220" i="5"/>
  <c r="V220" i="5" s="1"/>
  <c r="B221" i="5"/>
  <c r="C221" i="5"/>
  <c r="V221" i="5" s="1"/>
  <c r="B222" i="5"/>
  <c r="C222" i="5"/>
  <c r="V222" i="5" s="1"/>
  <c r="B223" i="5"/>
  <c r="C223" i="5"/>
  <c r="V223" i="5" s="1"/>
  <c r="I223" i="5" s="1"/>
  <c r="B224" i="5"/>
  <c r="C224" i="5"/>
  <c r="V224" i="5" s="1"/>
  <c r="B225" i="5"/>
  <c r="C225" i="5"/>
  <c r="B226" i="5"/>
  <c r="C226" i="5"/>
  <c r="V226" i="5" s="1"/>
  <c r="B227" i="5"/>
  <c r="C227" i="5"/>
  <c r="AB227" i="5" s="1"/>
  <c r="B228" i="5"/>
  <c r="C228" i="5"/>
  <c r="V228" i="5" s="1"/>
  <c r="B229" i="5"/>
  <c r="C229" i="5"/>
  <c r="V229" i="5" s="1"/>
  <c r="J229" i="5" s="1"/>
  <c r="B230" i="5"/>
  <c r="C230" i="5"/>
  <c r="B231" i="5"/>
  <c r="C231" i="5"/>
  <c r="V231" i="5" s="1"/>
  <c r="E231" i="5" s="1"/>
  <c r="X231" i="5" s="1"/>
  <c r="B232" i="5"/>
  <c r="C232" i="5"/>
  <c r="V232" i="5" s="1"/>
  <c r="B233" i="5"/>
  <c r="C233" i="5"/>
  <c r="B234" i="5"/>
  <c r="C234" i="5"/>
  <c r="V234" i="5" s="1"/>
  <c r="B235" i="5"/>
  <c r="C235" i="5"/>
  <c r="AB235" i="5" s="1"/>
  <c r="B236" i="5"/>
  <c r="C236" i="5"/>
  <c r="V236" i="5" s="1"/>
  <c r="B237" i="5"/>
  <c r="C237" i="5"/>
  <c r="V237" i="5" s="1"/>
  <c r="F237" i="5" s="1"/>
  <c r="B238" i="5"/>
  <c r="C238" i="5"/>
  <c r="V238" i="5" s="1"/>
  <c r="B239" i="5"/>
  <c r="C239" i="5"/>
  <c r="V239" i="5" s="1"/>
  <c r="B240" i="5"/>
  <c r="C240" i="5"/>
  <c r="V240" i="5" s="1"/>
  <c r="B241" i="5"/>
  <c r="C241" i="5"/>
  <c r="B242" i="5"/>
  <c r="C242" i="5"/>
  <c r="V242" i="5" s="1"/>
  <c r="B243" i="5"/>
  <c r="C243" i="5"/>
  <c r="AB243" i="5" s="1"/>
  <c r="B244" i="5"/>
  <c r="C244" i="5"/>
  <c r="V244" i="5" s="1"/>
  <c r="B245" i="5"/>
  <c r="C245" i="5"/>
  <c r="V245" i="5" s="1"/>
  <c r="R245" i="5" s="1"/>
  <c r="B246" i="5"/>
  <c r="C246" i="5"/>
  <c r="V246" i="5" s="1"/>
  <c r="B247" i="5"/>
  <c r="C247" i="5"/>
  <c r="V247" i="5" s="1"/>
  <c r="B248" i="5"/>
  <c r="C248" i="5"/>
  <c r="V248" i="5" s="1"/>
  <c r="B249" i="5"/>
  <c r="C249" i="5"/>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B258" i="5"/>
  <c r="C258" i="5"/>
  <c r="V258" i="5" s="1"/>
  <c r="B259" i="5"/>
  <c r="C259" i="5"/>
  <c r="AB259" i="5" s="1"/>
  <c r="B260" i="5"/>
  <c r="C260" i="5"/>
  <c r="V260" i="5" s="1"/>
  <c r="B261" i="5"/>
  <c r="C261" i="5"/>
  <c r="V261" i="5" s="1"/>
  <c r="R261" i="5" s="1"/>
  <c r="B262" i="5"/>
  <c r="C262" i="5"/>
  <c r="V262" i="5" s="1"/>
  <c r="B263" i="5"/>
  <c r="C263" i="5"/>
  <c r="V263" i="5" s="1"/>
  <c r="E263" i="5" s="1"/>
  <c r="X263" i="5" s="1"/>
  <c r="B264" i="5"/>
  <c r="C264" i="5"/>
  <c r="V264" i="5" s="1"/>
  <c r="B265" i="5"/>
  <c r="C265" i="5"/>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B274" i="5"/>
  <c r="C274" i="5"/>
  <c r="V274" i="5" s="1"/>
  <c r="B275" i="5"/>
  <c r="C275" i="5"/>
  <c r="AB275" i="5" s="1"/>
  <c r="B276" i="5"/>
  <c r="C276" i="5"/>
  <c r="V276" i="5" s="1"/>
  <c r="B277" i="5"/>
  <c r="C277" i="5"/>
  <c r="V277" i="5" s="1"/>
  <c r="H277" i="5" s="1"/>
  <c r="B278" i="5"/>
  <c r="C278" i="5"/>
  <c r="V278" i="5" s="1"/>
  <c r="B279" i="5"/>
  <c r="C279" i="5"/>
  <c r="V279" i="5" s="1"/>
  <c r="B280" i="5"/>
  <c r="C280" i="5"/>
  <c r="V280" i="5" s="1"/>
  <c r="B281" i="5"/>
  <c r="C281" i="5"/>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B290" i="5"/>
  <c r="C290" i="5"/>
  <c r="V290" i="5" s="1"/>
  <c r="B291" i="5"/>
  <c r="C291" i="5"/>
  <c r="AB291" i="5" s="1"/>
  <c r="B292" i="5"/>
  <c r="C292" i="5"/>
  <c r="V292" i="5" s="1"/>
  <c r="B293" i="5"/>
  <c r="C293" i="5"/>
  <c r="V293" i="5" s="1"/>
  <c r="F293" i="5" s="1"/>
  <c r="B294" i="5"/>
  <c r="C294" i="5"/>
  <c r="B295" i="5"/>
  <c r="C295" i="5"/>
  <c r="V295" i="5" s="1"/>
  <c r="B296" i="5"/>
  <c r="C296" i="5"/>
  <c r="V296" i="5" s="1"/>
  <c r="B297" i="5"/>
  <c r="C297" i="5"/>
  <c r="B298" i="5"/>
  <c r="C298" i="5"/>
  <c r="B299" i="5"/>
  <c r="C299" i="5"/>
  <c r="AB299" i="5" s="1"/>
  <c r="B300" i="5"/>
  <c r="C300" i="5"/>
  <c r="V300" i="5" s="1"/>
  <c r="B301" i="5"/>
  <c r="C301" i="5"/>
  <c r="V301" i="5" s="1"/>
  <c r="B302" i="5"/>
  <c r="C302" i="5"/>
  <c r="V302" i="5" s="1"/>
  <c r="B303" i="5"/>
  <c r="C303" i="5"/>
  <c r="V303" i="5" s="1"/>
  <c r="B304" i="5"/>
  <c r="C304" i="5"/>
  <c r="V304" i="5" s="1"/>
  <c r="B305" i="5"/>
  <c r="C305" i="5"/>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B322" i="5"/>
  <c r="C322" i="5"/>
  <c r="V322" i="5" s="1"/>
  <c r="B323" i="5"/>
  <c r="C323" i="5"/>
  <c r="AB323" i="5" s="1"/>
  <c r="B324" i="5"/>
  <c r="C324" i="5"/>
  <c r="V324" i="5" s="1"/>
  <c r="B325" i="5"/>
  <c r="C325" i="5"/>
  <c r="V325" i="5" s="1"/>
  <c r="R325" i="5" s="1"/>
  <c r="B326" i="5"/>
  <c r="C326" i="5"/>
  <c r="V326" i="5" s="1"/>
  <c r="B327" i="5"/>
  <c r="C327" i="5"/>
  <c r="V327" i="5" s="1"/>
  <c r="I327" i="5" s="1"/>
  <c r="B328" i="5"/>
  <c r="C328" i="5"/>
  <c r="V328" i="5" s="1"/>
  <c r="B329" i="5"/>
  <c r="C329" i="5"/>
  <c r="B330" i="5"/>
  <c r="C330" i="5"/>
  <c r="V330" i="5" s="1"/>
  <c r="B331" i="5"/>
  <c r="C331" i="5"/>
  <c r="AB331" i="5" s="1"/>
  <c r="B332" i="5"/>
  <c r="C332" i="5"/>
  <c r="V332" i="5" s="1"/>
  <c r="B333" i="5"/>
  <c r="C333" i="5"/>
  <c r="V333" i="5" s="1"/>
  <c r="E333" i="5" s="1"/>
  <c r="X333" i="5" s="1"/>
  <c r="B334" i="5"/>
  <c r="C334" i="5"/>
  <c r="V334" i="5" s="1"/>
  <c r="B335" i="5"/>
  <c r="C335" i="5"/>
  <c r="V335" i="5" s="1"/>
  <c r="B336" i="5"/>
  <c r="C336" i="5"/>
  <c r="V336" i="5" s="1"/>
  <c r="B337" i="5"/>
  <c r="C337" i="5"/>
  <c r="B338" i="5"/>
  <c r="C338" i="5"/>
  <c r="V338" i="5" s="1"/>
  <c r="B339" i="5"/>
  <c r="C339" i="5"/>
  <c r="AB339" i="5" s="1"/>
  <c r="B340" i="5"/>
  <c r="C340" i="5"/>
  <c r="V340" i="5" s="1"/>
  <c r="B341" i="5"/>
  <c r="C341" i="5"/>
  <c r="V341" i="5" s="1"/>
  <c r="J341" i="5" s="1"/>
  <c r="B342" i="5"/>
  <c r="C342" i="5"/>
  <c r="V342" i="5" s="1"/>
  <c r="B343" i="5"/>
  <c r="C343" i="5"/>
  <c r="V343" i="5" s="1"/>
  <c r="R343" i="5" s="1"/>
  <c r="B344" i="5"/>
  <c r="C344" i="5"/>
  <c r="V344" i="5" s="1"/>
  <c r="B345" i="5"/>
  <c r="C345" i="5"/>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B362" i="5"/>
  <c r="C362" i="5"/>
  <c r="V362" i="5" s="1"/>
  <c r="B363" i="5"/>
  <c r="C363" i="5"/>
  <c r="AB363" i="5" s="1"/>
  <c r="B364" i="5"/>
  <c r="C364" i="5"/>
  <c r="V364" i="5" s="1"/>
  <c r="B365" i="5"/>
  <c r="C365" i="5"/>
  <c r="V365" i="5" s="1"/>
  <c r="B366" i="5"/>
  <c r="C366" i="5"/>
  <c r="B367" i="5"/>
  <c r="C367" i="5"/>
  <c r="V367" i="5" s="1"/>
  <c r="B368" i="5"/>
  <c r="C368" i="5"/>
  <c r="V368" i="5" s="1"/>
  <c r="B369" i="5"/>
  <c r="C369" i="5"/>
  <c r="B370" i="5"/>
  <c r="C370" i="5"/>
  <c r="V370" i="5" s="1"/>
  <c r="B371" i="5"/>
  <c r="C371" i="5"/>
  <c r="AB371" i="5" s="1"/>
  <c r="B372" i="5"/>
  <c r="C372" i="5"/>
  <c r="V372" i="5" s="1"/>
  <c r="B373" i="5"/>
  <c r="C373" i="5"/>
  <c r="V373" i="5" s="1"/>
  <c r="R373" i="5" s="1"/>
  <c r="B374" i="5"/>
  <c r="C374" i="5"/>
  <c r="V374" i="5" s="1"/>
  <c r="B375" i="5"/>
  <c r="C375" i="5"/>
  <c r="V375" i="5" s="1"/>
  <c r="F375" i="5" s="1"/>
  <c r="B376" i="5"/>
  <c r="C376" i="5"/>
  <c r="V376" i="5" s="1"/>
  <c r="B377" i="5"/>
  <c r="C377" i="5"/>
  <c r="B378" i="5"/>
  <c r="C378" i="5"/>
  <c r="V378" i="5" s="1"/>
  <c r="B379" i="5"/>
  <c r="C379" i="5"/>
  <c r="B380" i="5"/>
  <c r="C380" i="5"/>
  <c r="V380" i="5" s="1"/>
  <c r="B381" i="5"/>
  <c r="C381" i="5"/>
  <c r="V381" i="5" s="1"/>
  <c r="B382" i="5"/>
  <c r="C382" i="5"/>
  <c r="B383" i="5"/>
  <c r="C383" i="5"/>
  <c r="V383" i="5" s="1"/>
  <c r="B384" i="5"/>
  <c r="C384" i="5"/>
  <c r="V384" i="5" s="1"/>
  <c r="B385" i="5"/>
  <c r="C385" i="5"/>
  <c r="B386" i="5"/>
  <c r="C386" i="5"/>
  <c r="V386" i="5" s="1"/>
  <c r="B387" i="5"/>
  <c r="C387" i="5"/>
  <c r="AB387" i="5" s="1"/>
  <c r="B388" i="5"/>
  <c r="C388" i="5"/>
  <c r="V388" i="5" s="1"/>
  <c r="B389" i="5"/>
  <c r="C389" i="5"/>
  <c r="V389" i="5" s="1"/>
  <c r="E389" i="5" s="1"/>
  <c r="X389" i="5" s="1"/>
  <c r="B390" i="5"/>
  <c r="C390" i="5"/>
  <c r="V390" i="5" s="1"/>
  <c r="B391" i="5"/>
  <c r="C391" i="5"/>
  <c r="V391" i="5" s="1"/>
  <c r="B392" i="5"/>
  <c r="C392" i="5"/>
  <c r="V392" i="5" s="1"/>
  <c r="B393" i="5"/>
  <c r="C393" i="5"/>
  <c r="B394" i="5"/>
  <c r="C394" i="5"/>
  <c r="V394" i="5" s="1"/>
  <c r="B395" i="5"/>
  <c r="C395" i="5"/>
  <c r="AB395" i="5" s="1"/>
  <c r="B396" i="5"/>
  <c r="C396" i="5"/>
  <c r="V396" i="5" s="1"/>
  <c r="B397" i="5"/>
  <c r="C397" i="5"/>
  <c r="V397" i="5" s="1"/>
  <c r="F397" i="5" s="1"/>
  <c r="B398" i="5"/>
  <c r="C398" i="5"/>
  <c r="V398" i="5" s="1"/>
  <c r="B399" i="5"/>
  <c r="C399" i="5"/>
  <c r="V399" i="5" s="1"/>
  <c r="B400" i="5"/>
  <c r="C400" i="5"/>
  <c r="V400" i="5" s="1"/>
  <c r="B401" i="5"/>
  <c r="C401" i="5"/>
  <c r="B402" i="5"/>
  <c r="C402" i="5"/>
  <c r="V402" i="5" s="1"/>
  <c r="B403" i="5"/>
  <c r="C403" i="5"/>
  <c r="AB403" i="5" s="1"/>
  <c r="B404" i="5"/>
  <c r="C404" i="5"/>
  <c r="V404" i="5" s="1"/>
  <c r="B405" i="5"/>
  <c r="C405" i="5"/>
  <c r="V405" i="5" s="1"/>
  <c r="J405" i="5" s="1"/>
  <c r="B406" i="5"/>
  <c r="C406" i="5"/>
  <c r="V406" i="5" s="1"/>
  <c r="B407" i="5"/>
  <c r="C407" i="5"/>
  <c r="V407" i="5" s="1"/>
  <c r="B408" i="5"/>
  <c r="C408" i="5"/>
  <c r="V408" i="5" s="1"/>
  <c r="B409" i="5"/>
  <c r="C409" i="5"/>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AB417" i="5" s="1"/>
  <c r="B418" i="5"/>
  <c r="C418" i="5"/>
  <c r="V418" i="5" s="1"/>
  <c r="B419" i="5"/>
  <c r="C419" i="5"/>
  <c r="V419" i="5" s="1"/>
  <c r="B420" i="5"/>
  <c r="C420" i="5"/>
  <c r="V420" i="5" s="1"/>
  <c r="B421" i="5"/>
  <c r="C421" i="5"/>
  <c r="B422" i="5"/>
  <c r="C422" i="5"/>
  <c r="V422" i="5" s="1"/>
  <c r="B423" i="5"/>
  <c r="C423" i="5"/>
  <c r="AB423" i="5" s="1"/>
  <c r="B424" i="5"/>
  <c r="C424" i="5"/>
  <c r="V424" i="5" s="1"/>
  <c r="B425" i="5"/>
  <c r="C425" i="5"/>
  <c r="AB425" i="5" s="1"/>
  <c r="B426" i="5"/>
  <c r="C426" i="5"/>
  <c r="V426" i="5" s="1"/>
  <c r="B427" i="5"/>
  <c r="C427" i="5"/>
  <c r="V427" i="5" s="1"/>
  <c r="F427" i="5" s="1"/>
  <c r="B428" i="5"/>
  <c r="C428" i="5"/>
  <c r="V428" i="5" s="1"/>
  <c r="B429" i="5"/>
  <c r="C429" i="5"/>
  <c r="AB429" i="5" s="1"/>
  <c r="B430" i="5"/>
  <c r="C430" i="5"/>
  <c r="V430" i="5" s="1"/>
  <c r="B431" i="5"/>
  <c r="C431" i="5"/>
  <c r="V431" i="5" s="1"/>
  <c r="I431" i="5" s="1"/>
  <c r="B432" i="5"/>
  <c r="C432" i="5"/>
  <c r="V432" i="5" s="1"/>
  <c r="B433" i="5"/>
  <c r="C433" i="5"/>
  <c r="AB433" i="5" s="1"/>
  <c r="B434" i="5"/>
  <c r="C434" i="5"/>
  <c r="V434" i="5" s="1"/>
  <c r="B435" i="5"/>
  <c r="C435" i="5"/>
  <c r="V435" i="5" s="1"/>
  <c r="I435" i="5" s="1"/>
  <c r="B436" i="5"/>
  <c r="C436" i="5"/>
  <c r="V436" i="5" s="1"/>
  <c r="B437" i="5"/>
  <c r="C437" i="5"/>
  <c r="V437" i="5" s="1"/>
  <c r="B438" i="5"/>
  <c r="C438" i="5"/>
  <c r="V438" i="5" s="1"/>
  <c r="B439" i="5"/>
  <c r="C439" i="5"/>
  <c r="AB439" i="5" s="1"/>
  <c r="B440" i="5"/>
  <c r="C440" i="5"/>
  <c r="V440" i="5" s="1"/>
  <c r="B441" i="5"/>
  <c r="C441" i="5"/>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AB449" i="5" s="1"/>
  <c r="B450" i="5"/>
  <c r="C450" i="5"/>
  <c r="V450" i="5" s="1"/>
  <c r="B451" i="5"/>
  <c r="C451" i="5"/>
  <c r="V451" i="5" s="1"/>
  <c r="B452" i="5"/>
  <c r="C452" i="5"/>
  <c r="V452" i="5" s="1"/>
  <c r="B453" i="5"/>
  <c r="C453" i="5"/>
  <c r="B454" i="5"/>
  <c r="C454" i="5"/>
  <c r="V454" i="5" s="1"/>
  <c r="B455" i="5"/>
  <c r="C455" i="5"/>
  <c r="V455" i="5" s="1"/>
  <c r="B456" i="5"/>
  <c r="C456" i="5"/>
  <c r="V456" i="5" s="1"/>
  <c r="B457" i="5"/>
  <c r="C457" i="5"/>
  <c r="AB457" i="5" s="1"/>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AB465" i="5" s="1"/>
  <c r="B466" i="5"/>
  <c r="C466" i="5"/>
  <c r="V466" i="5" s="1"/>
  <c r="B467" i="5"/>
  <c r="C467" i="5"/>
  <c r="V467" i="5" s="1"/>
  <c r="J467" i="5" s="1"/>
  <c r="B468" i="5"/>
  <c r="C468" i="5"/>
  <c r="V468" i="5" s="1"/>
  <c r="B469" i="5"/>
  <c r="C469" i="5"/>
  <c r="AB469" i="5" s="1"/>
  <c r="B470" i="5"/>
  <c r="C470" i="5"/>
  <c r="V470" i="5" s="1"/>
  <c r="B471" i="5"/>
  <c r="C471" i="5"/>
  <c r="AB471" i="5" s="1"/>
  <c r="B472" i="5"/>
  <c r="C472" i="5"/>
  <c r="V472" i="5" s="1"/>
  <c r="B473" i="5"/>
  <c r="C473" i="5"/>
  <c r="AB473" i="5" s="1"/>
  <c r="B474" i="5"/>
  <c r="C474" i="5"/>
  <c r="V474" i="5" s="1"/>
  <c r="B475" i="5"/>
  <c r="C475" i="5"/>
  <c r="V475" i="5" s="1"/>
  <c r="H475" i="5" s="1"/>
  <c r="B476" i="5"/>
  <c r="C476" i="5"/>
  <c r="V476" i="5" s="1"/>
  <c r="B477" i="5"/>
  <c r="C477" i="5"/>
  <c r="AB477" i="5" s="1"/>
  <c r="B478" i="5"/>
  <c r="C478" i="5"/>
  <c r="V478" i="5" s="1"/>
  <c r="B479" i="5"/>
  <c r="C479" i="5"/>
  <c r="V479" i="5" s="1"/>
  <c r="B480" i="5"/>
  <c r="C480" i="5"/>
  <c r="V480" i="5" s="1"/>
  <c r="B481" i="5"/>
  <c r="C481" i="5"/>
  <c r="AB481" i="5" s="1"/>
  <c r="B482" i="5"/>
  <c r="C482" i="5"/>
  <c r="V482" i="5" s="1"/>
  <c r="B483" i="5"/>
  <c r="C483" i="5"/>
  <c r="V483" i="5" s="1"/>
  <c r="B484" i="5"/>
  <c r="C484" i="5"/>
  <c r="V484" i="5" s="1"/>
  <c r="B485" i="5"/>
  <c r="C485" i="5"/>
  <c r="B486" i="5"/>
  <c r="C486" i="5"/>
  <c r="V486" i="5" s="1"/>
  <c r="B487" i="5"/>
  <c r="C487" i="5"/>
  <c r="AB487" i="5" s="1"/>
  <c r="B488" i="5"/>
  <c r="C488" i="5"/>
  <c r="V488" i="5" s="1"/>
  <c r="B489" i="5"/>
  <c r="C489" i="5"/>
  <c r="AB489" i="5" s="1"/>
  <c r="B490" i="5"/>
  <c r="C490" i="5"/>
  <c r="B491" i="5"/>
  <c r="C491" i="5"/>
  <c r="V491" i="5" s="1"/>
  <c r="R491" i="5" s="1"/>
  <c r="B492" i="5"/>
  <c r="C492" i="5"/>
  <c r="V492" i="5" s="1"/>
  <c r="B493" i="5"/>
  <c r="C493" i="5"/>
  <c r="AB493" i="5" s="1"/>
  <c r="B494" i="5"/>
  <c r="C494" i="5"/>
  <c r="B495" i="5"/>
  <c r="C495" i="5"/>
  <c r="V495" i="5" s="1"/>
  <c r="B496" i="5"/>
  <c r="C496" i="5"/>
  <c r="V496" i="5" s="1"/>
  <c r="B497" i="5"/>
  <c r="C497" i="5"/>
  <c r="AB497" i="5" s="1"/>
  <c r="B498" i="5"/>
  <c r="C498" i="5"/>
  <c r="V498" i="5" s="1"/>
  <c r="B499" i="5"/>
  <c r="C499" i="5"/>
  <c r="V499" i="5" s="1"/>
  <c r="B500" i="5"/>
  <c r="C500" i="5"/>
  <c r="V500" i="5" s="1"/>
  <c r="B501" i="5"/>
  <c r="C501" i="5"/>
  <c r="AB501" i="5" s="1"/>
  <c r="B502" i="5"/>
  <c r="C502" i="5"/>
  <c r="V502" i="5" s="1"/>
  <c r="B503" i="5"/>
  <c r="C503" i="5"/>
  <c r="AB503" i="5" s="1"/>
  <c r="B504" i="5"/>
  <c r="C504" i="5"/>
  <c r="V504" i="5" s="1"/>
  <c r="B505" i="5"/>
  <c r="C505" i="5"/>
  <c r="AB505" i="5" s="1"/>
  <c r="B506" i="5"/>
  <c r="C506" i="5"/>
  <c r="V506" i="5" s="1"/>
  <c r="B507" i="5"/>
  <c r="C507" i="5"/>
  <c r="V507" i="5" s="1"/>
  <c r="B508" i="5"/>
  <c r="C508" i="5"/>
  <c r="V508" i="5" s="1"/>
  <c r="B509" i="5"/>
  <c r="C509" i="5"/>
  <c r="V509" i="5" s="1"/>
  <c r="B510" i="5"/>
  <c r="C510" i="5"/>
  <c r="V510" i="5" s="1"/>
  <c r="B511" i="5"/>
  <c r="C511" i="5"/>
  <c r="V511" i="5" s="1"/>
  <c r="B512" i="5"/>
  <c r="C512" i="5"/>
  <c r="V512" i="5" s="1"/>
  <c r="B513" i="5"/>
  <c r="C513" i="5"/>
  <c r="AB513" i="5" s="1"/>
  <c r="B514" i="5"/>
  <c r="C514" i="5"/>
  <c r="V514" i="5" s="1"/>
  <c r="B515" i="5"/>
  <c r="C515" i="5"/>
  <c r="AB515" i="5" s="1"/>
  <c r="B516" i="5"/>
  <c r="C516" i="5"/>
  <c r="V516" i="5" s="1"/>
  <c r="B517" i="5"/>
  <c r="C517" i="5"/>
  <c r="B518" i="5"/>
  <c r="C518" i="5"/>
  <c r="V518" i="5" s="1"/>
  <c r="B519" i="5"/>
  <c r="C519" i="5"/>
  <c r="AB519" i="5" s="1"/>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AB529" i="5" s="1"/>
  <c r="B530" i="5"/>
  <c r="C530" i="5"/>
  <c r="V530" i="5" s="1"/>
  <c r="B531" i="5"/>
  <c r="C531" i="5"/>
  <c r="V531" i="5" s="1"/>
  <c r="B532" i="5"/>
  <c r="C532" i="5"/>
  <c r="V532" i="5" s="1"/>
  <c r="B533" i="5"/>
  <c r="C533" i="5"/>
  <c r="AB533" i="5" s="1"/>
  <c r="B534" i="5"/>
  <c r="C534" i="5"/>
  <c r="V534" i="5" s="1"/>
  <c r="B535" i="5"/>
  <c r="C535" i="5"/>
  <c r="AB535" i="5" s="1"/>
  <c r="B536" i="5"/>
  <c r="C536" i="5"/>
  <c r="V536" i="5" s="1"/>
  <c r="B537" i="5"/>
  <c r="C537" i="5"/>
  <c r="AB537" i="5" s="1"/>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AB545" i="5" s="1"/>
  <c r="B546" i="5"/>
  <c r="C546" i="5"/>
  <c r="V546" i="5" s="1"/>
  <c r="B547" i="5"/>
  <c r="C547" i="5"/>
  <c r="B548" i="5"/>
  <c r="C548" i="5"/>
  <c r="V548" i="5" s="1"/>
  <c r="B549" i="5"/>
  <c r="C549" i="5"/>
  <c r="AB549" i="5" s="1"/>
  <c r="B550" i="5"/>
  <c r="C550" i="5"/>
  <c r="V550" i="5" s="1"/>
  <c r="B551" i="5"/>
  <c r="C551" i="5"/>
  <c r="AB551" i="5" s="1"/>
  <c r="B552" i="5"/>
  <c r="C552" i="5"/>
  <c r="V552" i="5" s="1"/>
  <c r="B553" i="5"/>
  <c r="C553" i="5"/>
  <c r="AB553" i="5" s="1"/>
  <c r="B554" i="5"/>
  <c r="C554" i="5"/>
  <c r="V554" i="5" s="1"/>
  <c r="B555" i="5"/>
  <c r="C555" i="5"/>
  <c r="V555" i="5" s="1"/>
  <c r="G555" i="5" s="1"/>
  <c r="B556" i="5"/>
  <c r="C556" i="5"/>
  <c r="V556" i="5" s="1"/>
  <c r="B557" i="5"/>
  <c r="C557" i="5"/>
  <c r="AB557" i="5" s="1"/>
  <c r="B558" i="5"/>
  <c r="C558" i="5"/>
  <c r="V558" i="5" s="1"/>
  <c r="B559" i="5"/>
  <c r="C559" i="5"/>
  <c r="AB559" i="5" s="1"/>
  <c r="B560" i="5"/>
  <c r="C560" i="5"/>
  <c r="V560" i="5" s="1"/>
  <c r="B561" i="5"/>
  <c r="C561" i="5"/>
  <c r="AB561" i="5" s="1"/>
  <c r="H29" i="5"/>
  <c r="I47" i="5"/>
  <c r="I67" i="5"/>
  <c r="F93" i="5"/>
  <c r="R115" i="5"/>
  <c r="H18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15" i="5"/>
  <c r="AB27" i="5"/>
  <c r="AB37" i="5"/>
  <c r="AB47" i="5"/>
  <c r="AB59" i="5"/>
  <c r="AB69" i="5"/>
  <c r="AB79" i="5"/>
  <c r="AB91" i="5"/>
  <c r="AB101" i="5"/>
  <c r="AB111" i="5"/>
  <c r="AB123" i="5"/>
  <c r="AB133" i="5"/>
  <c r="AB143" i="5"/>
  <c r="AB155" i="5"/>
  <c r="AB165" i="5"/>
  <c r="AB175" i="5"/>
  <c r="AB187" i="5"/>
  <c r="AB197" i="5"/>
  <c r="AB207" i="5"/>
  <c r="AB219" i="5"/>
  <c r="AB229" i="5"/>
  <c r="AB239" i="5"/>
  <c r="AB251" i="5"/>
  <c r="AB261" i="5"/>
  <c r="AB271" i="5"/>
  <c r="AB283" i="5"/>
  <c r="AB293" i="5"/>
  <c r="AB303" i="5"/>
  <c r="AB315" i="5"/>
  <c r="AB325" i="5"/>
  <c r="AB335" i="5"/>
  <c r="AB347" i="5"/>
  <c r="AB357" i="5"/>
  <c r="AB367" i="5"/>
  <c r="AB379" i="5"/>
  <c r="AB389" i="5"/>
  <c r="AB399" i="5"/>
  <c r="AB411" i="5"/>
  <c r="AB421" i="5"/>
  <c r="AB431" i="5"/>
  <c r="AB443" i="5"/>
  <c r="AB453" i="5"/>
  <c r="AB463" i="5"/>
  <c r="AB475" i="5"/>
  <c r="AB485" i="5"/>
  <c r="AB495" i="5"/>
  <c r="AB507" i="5"/>
  <c r="AB517" i="5"/>
  <c r="AB527" i="5"/>
  <c r="AB539" i="5"/>
  <c r="AB547" i="5"/>
  <c r="AB555"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147"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E2382" i="5"/>
  <c r="X2382" i="5" s="1"/>
  <c r="F2358" i="5"/>
  <c r="G2302" i="5"/>
  <c r="J2278"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J2218" i="5"/>
  <c r="G1924" i="5"/>
  <c r="J1852" i="5"/>
  <c r="J1436" i="5"/>
  <c r="F1428" i="5"/>
  <c r="F1420" i="5"/>
  <c r="F1412" i="5"/>
  <c r="F1404" i="5"/>
  <c r="R1380" i="5"/>
  <c r="H1372" i="5"/>
  <c r="AB1279" i="5"/>
  <c r="I1164" i="5"/>
  <c r="F1036" i="5"/>
  <c r="J132" i="5"/>
  <c r="I116" i="5"/>
  <c r="F68" i="5"/>
  <c r="E52" i="5"/>
  <c r="X52" i="5" s="1"/>
  <c r="H28" i="5"/>
  <c r="AB12" i="5"/>
  <c r="I2050" i="5"/>
  <c r="E1204" i="5"/>
  <c r="X1204" i="5" s="1"/>
  <c r="G1076" i="5"/>
  <c r="J1335" i="5"/>
  <c r="AB1079" i="5"/>
  <c r="AB1434" i="5"/>
  <c r="G1300" i="5"/>
  <c r="R1236" i="5"/>
  <c r="R1044"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G237" i="5"/>
  <c r="V169" i="5" l="1"/>
  <c r="H169" i="5" s="1"/>
  <c r="AB169" i="5"/>
  <c r="V161" i="5"/>
  <c r="AB161" i="5"/>
  <c r="V145" i="5"/>
  <c r="AB145" i="5"/>
  <c r="V137" i="5"/>
  <c r="AB137" i="5"/>
  <c r="V113" i="5"/>
  <c r="E113" i="5" s="1"/>
  <c r="X113" i="5" s="1"/>
  <c r="AB113" i="5"/>
  <c r="V89" i="5"/>
  <c r="AB89" i="5"/>
  <c r="V81" i="5"/>
  <c r="AB81" i="5"/>
  <c r="V57" i="5"/>
  <c r="AB57" i="5"/>
  <c r="V49" i="5"/>
  <c r="G49" i="5"/>
  <c r="AB49" i="5"/>
  <c r="V41" i="5"/>
  <c r="AB41" i="5"/>
  <c r="V33" i="5"/>
  <c r="E33" i="5" s="1"/>
  <c r="X33" i="5" s="1"/>
  <c r="AB33" i="5"/>
  <c r="V25" i="5"/>
  <c r="F25" i="5" s="1"/>
  <c r="AB25" i="5"/>
  <c r="V17" i="5"/>
  <c r="AB17" i="5"/>
  <c r="V9" i="5"/>
  <c r="AB9" i="5"/>
  <c r="F117" i="5"/>
  <c r="E79" i="5"/>
  <c r="X79" i="5" s="1"/>
  <c r="AB483" i="5"/>
  <c r="AB451" i="5"/>
  <c r="AB419" i="5"/>
  <c r="AB407" i="5"/>
  <c r="AB397" i="5"/>
  <c r="AB375" i="5"/>
  <c r="AB365" i="5"/>
  <c r="AB355" i="5"/>
  <c r="AB343" i="5"/>
  <c r="AB333" i="5"/>
  <c r="AB311" i="5"/>
  <c r="AB301" i="5"/>
  <c r="AB279" i="5"/>
  <c r="AB269" i="5"/>
  <c r="AB247" i="5"/>
  <c r="AB237" i="5"/>
  <c r="AB215" i="5"/>
  <c r="AB205" i="5"/>
  <c r="AB183" i="5"/>
  <c r="AB163" i="5"/>
  <c r="AB151" i="5"/>
  <c r="AB141" i="5"/>
  <c r="AB131" i="5"/>
  <c r="AB119" i="5"/>
  <c r="AB109" i="5"/>
  <c r="AB99" i="5"/>
  <c r="AB87" i="5"/>
  <c r="AB77" i="5"/>
  <c r="AB67" i="5"/>
  <c r="AB55" i="5"/>
  <c r="AB45" i="5"/>
  <c r="AB35" i="5"/>
  <c r="AB23" i="5"/>
  <c r="AB13" i="5"/>
  <c r="F23" i="5"/>
  <c r="V441" i="5"/>
  <c r="AB441" i="5"/>
  <c r="V409" i="5"/>
  <c r="AB409" i="5"/>
  <c r="V401" i="5"/>
  <c r="AB401" i="5"/>
  <c r="V393" i="5"/>
  <c r="AB393" i="5"/>
  <c r="V385" i="5"/>
  <c r="R385" i="5" s="1"/>
  <c r="AB385" i="5"/>
  <c r="V377" i="5"/>
  <c r="J377" i="5" s="1"/>
  <c r="AB377" i="5"/>
  <c r="V369" i="5"/>
  <c r="AB369" i="5"/>
  <c r="V361" i="5"/>
  <c r="E361" i="5" s="1"/>
  <c r="X361" i="5" s="1"/>
  <c r="AB361" i="5"/>
  <c r="V353" i="5"/>
  <c r="AB353" i="5"/>
  <c r="V345" i="5"/>
  <c r="H345" i="5" s="1"/>
  <c r="AB345" i="5"/>
  <c r="V337" i="5"/>
  <c r="AB337" i="5"/>
  <c r="V329" i="5"/>
  <c r="J329" i="5" s="1"/>
  <c r="AB329" i="5"/>
  <c r="V321" i="5"/>
  <c r="AB321" i="5"/>
  <c r="V313" i="5"/>
  <c r="AB313" i="5"/>
  <c r="V305" i="5"/>
  <c r="AB305" i="5"/>
  <c r="V297" i="5"/>
  <c r="J297" i="5" s="1"/>
  <c r="AB297" i="5"/>
  <c r="V289" i="5"/>
  <c r="H289" i="5" s="1"/>
  <c r="AB289" i="5"/>
  <c r="V281" i="5"/>
  <c r="F281" i="5" s="1"/>
  <c r="AB281" i="5"/>
  <c r="V273" i="5"/>
  <c r="H273" i="5" s="1"/>
  <c r="AB273" i="5"/>
  <c r="V265" i="5"/>
  <c r="I265" i="5" s="1"/>
  <c r="AB265" i="5"/>
  <c r="V257" i="5"/>
  <c r="F257" i="5" s="1"/>
  <c r="AB257" i="5"/>
  <c r="V249" i="5"/>
  <c r="E249" i="5" s="1"/>
  <c r="X249" i="5" s="1"/>
  <c r="AB249" i="5"/>
  <c r="V241" i="5"/>
  <c r="AB241" i="5"/>
  <c r="V233" i="5"/>
  <c r="R233" i="5" s="1"/>
  <c r="AB233" i="5"/>
  <c r="V225" i="5"/>
  <c r="H225" i="5" s="1"/>
  <c r="AB225" i="5"/>
  <c r="V217" i="5"/>
  <c r="AB217" i="5"/>
  <c r="V209" i="5"/>
  <c r="AB209" i="5"/>
  <c r="V201" i="5"/>
  <c r="AB201" i="5"/>
  <c r="V193" i="5"/>
  <c r="F193" i="5" s="1"/>
  <c r="AB193" i="5"/>
  <c r="V185" i="5"/>
  <c r="E185" i="5" s="1"/>
  <c r="X185" i="5" s="1"/>
  <c r="AB185" i="5"/>
  <c r="V177" i="5"/>
  <c r="E177" i="5" s="1"/>
  <c r="X177" i="5" s="1"/>
  <c r="AB177" i="5"/>
  <c r="V173" i="5"/>
  <c r="G173" i="5"/>
  <c r="V153" i="5"/>
  <c r="J153" i="5" s="1"/>
  <c r="AB153" i="5"/>
  <c r="V129" i="5"/>
  <c r="AB129" i="5"/>
  <c r="V121" i="5"/>
  <c r="AB121" i="5"/>
  <c r="V105" i="5"/>
  <c r="F105" i="5" s="1"/>
  <c r="AB105" i="5"/>
  <c r="V97" i="5"/>
  <c r="I97" i="5" s="1"/>
  <c r="AB97" i="5"/>
  <c r="V73" i="5"/>
  <c r="AB73" i="5"/>
  <c r="V65" i="5"/>
  <c r="H65" i="5" s="1"/>
  <c r="AB65" i="5"/>
  <c r="AB543" i="5"/>
  <c r="AB523" i="5"/>
  <c r="AB511" i="5"/>
  <c r="AB491" i="5"/>
  <c r="AB479" i="5"/>
  <c r="AB459" i="5"/>
  <c r="AB447" i="5"/>
  <c r="AB437" i="5"/>
  <c r="AB427" i="5"/>
  <c r="AB415" i="5"/>
  <c r="AB405" i="5"/>
  <c r="AB383" i="5"/>
  <c r="AB373" i="5"/>
  <c r="AB351" i="5"/>
  <c r="AB341" i="5"/>
  <c r="AB319" i="5"/>
  <c r="AB309" i="5"/>
  <c r="AB287" i="5"/>
  <c r="AB277" i="5"/>
  <c r="AB267" i="5"/>
  <c r="AB255" i="5"/>
  <c r="AB245" i="5"/>
  <c r="AB223" i="5"/>
  <c r="AB213" i="5"/>
  <c r="AB191" i="5"/>
  <c r="AB181" i="5"/>
  <c r="AB171" i="5"/>
  <c r="AB159" i="5"/>
  <c r="AB149" i="5"/>
  <c r="AB139" i="5"/>
  <c r="AB127" i="5"/>
  <c r="AB117" i="5"/>
  <c r="AB107" i="5"/>
  <c r="AB95" i="5"/>
  <c r="AB85" i="5"/>
  <c r="AB75" i="5"/>
  <c r="AB63" i="5"/>
  <c r="AB53" i="5"/>
  <c r="AB43" i="5"/>
  <c r="AB31" i="5"/>
  <c r="AB21" i="5"/>
  <c r="AB11" i="5"/>
  <c r="G55" i="5"/>
  <c r="G13" i="5"/>
  <c r="G20" i="5"/>
  <c r="B23" i="6"/>
  <c r="B28" i="6" s="1"/>
  <c r="AB531" i="5"/>
  <c r="AB509" i="5"/>
  <c r="AB499" i="5"/>
  <c r="AB467" i="5"/>
  <c r="AB455" i="5"/>
  <c r="AB435" i="5"/>
  <c r="AB413" i="5"/>
  <c r="AB391" i="5"/>
  <c r="AB381" i="5"/>
  <c r="AB359" i="5"/>
  <c r="AB349" i="5"/>
  <c r="AB327" i="5"/>
  <c r="AB317" i="5"/>
  <c r="AB307" i="5"/>
  <c r="AB295" i="5"/>
  <c r="AB285" i="5"/>
  <c r="AB263" i="5"/>
  <c r="AB253" i="5"/>
  <c r="AB231" i="5"/>
  <c r="AB221" i="5"/>
  <c r="AB211" i="5"/>
  <c r="AB199" i="5"/>
  <c r="AB189" i="5"/>
  <c r="AB179" i="5"/>
  <c r="AB167" i="5"/>
  <c r="AB157" i="5"/>
  <c r="AB147" i="5"/>
  <c r="AB135" i="5"/>
  <c r="AB125" i="5"/>
  <c r="AB115" i="5"/>
  <c r="AB103" i="5"/>
  <c r="AB93" i="5"/>
  <c r="AB83" i="5"/>
  <c r="AB71" i="5"/>
  <c r="AB61" i="5"/>
  <c r="AB51" i="5"/>
  <c r="AB39" i="5"/>
  <c r="AB29" i="5"/>
  <c r="AB19" i="5"/>
  <c r="AB7" i="5"/>
  <c r="AB156" i="5"/>
  <c r="AB9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R2212" i="5" s="1"/>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H908" i="5" s="1"/>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E800" i="5" s="1"/>
  <c r="X800" i="5" s="1"/>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E2399" i="5" s="1"/>
  <c r="X2399" i="5" s="1"/>
  <c r="V2383" i="5"/>
  <c r="V2367" i="5"/>
  <c r="V2355" i="5"/>
  <c r="H2355" i="5" s="1"/>
  <c r="V2347" i="5"/>
  <c r="H2347" i="5" s="1"/>
  <c r="V2307" i="5"/>
  <c r="V2291" i="5"/>
  <c r="H2291" i="5" s="1"/>
  <c r="V2275" i="5"/>
  <c r="I2275" i="5" s="1"/>
  <c r="V2267" i="5"/>
  <c r="V2243" i="5"/>
  <c r="V2223" i="5"/>
  <c r="R2223" i="5" s="1"/>
  <c r="V2219" i="5"/>
  <c r="G2219" i="5" s="1"/>
  <c r="V2207" i="5"/>
  <c r="F2207" i="5" s="1"/>
  <c r="V2195" i="5"/>
  <c r="V2179" i="5"/>
  <c r="V2167" i="5"/>
  <c r="H2167" i="5" s="1"/>
  <c r="V2143" i="5"/>
  <c r="J2143" i="5" s="1"/>
  <c r="V2139" i="5"/>
  <c r="V2127" i="5"/>
  <c r="V2103" i="5"/>
  <c r="G2103" i="5" s="1"/>
  <c r="V2075" i="5"/>
  <c r="H2075" i="5" s="1"/>
  <c r="V2063" i="5"/>
  <c r="G2063" i="5" s="1"/>
  <c r="V2039" i="5"/>
  <c r="G2039" i="5" s="1"/>
  <c r="V2027" i="5"/>
  <c r="G2027" i="5" s="1"/>
  <c r="V2023" i="5"/>
  <c r="I2023" i="5" s="1"/>
  <c r="V2019" i="5"/>
  <c r="V2011" i="5"/>
  <c r="V1999" i="5"/>
  <c r="G1999" i="5" s="1"/>
  <c r="V1975" i="5"/>
  <c r="E1975" i="5" s="1"/>
  <c r="X1975" i="5" s="1"/>
  <c r="V1967" i="5"/>
  <c r="V1907" i="5"/>
  <c r="H1907" i="5" s="1"/>
  <c r="V1899" i="5"/>
  <c r="G1899" i="5" s="1"/>
  <c r="V1883" i="5"/>
  <c r="V1871" i="5"/>
  <c r="I1871" i="5" s="1"/>
  <c r="V1859" i="5"/>
  <c r="H1859" i="5" s="1"/>
  <c r="V1847" i="5"/>
  <c r="R1847" i="5" s="1"/>
  <c r="V1843" i="5"/>
  <c r="V1819" i="5"/>
  <c r="V1811" i="5"/>
  <c r="V1807" i="5"/>
  <c r="J1807" i="5" s="1"/>
  <c r="V1799" i="5"/>
  <c r="V1755" i="5"/>
  <c r="V1747" i="5"/>
  <c r="V1743" i="5"/>
  <c r="R1743" i="5" s="1"/>
  <c r="V1739" i="5"/>
  <c r="I1739" i="5" s="1"/>
  <c r="V1735" i="5"/>
  <c r="V1723" i="5"/>
  <c r="E1723" i="5" s="1"/>
  <c r="X1723" i="5" s="1"/>
  <c r="V1715" i="5"/>
  <c r="R1715" i="5" s="1"/>
  <c r="V1695" i="5"/>
  <c r="R1695" i="5" s="1"/>
  <c r="V1663" i="5"/>
  <c r="V1647" i="5"/>
  <c r="R1647" i="5" s="1"/>
  <c r="V1643" i="5"/>
  <c r="J1643" i="5" s="1"/>
  <c r="V1639" i="5"/>
  <c r="V1583" i="5"/>
  <c r="V1571" i="5"/>
  <c r="V1559" i="5"/>
  <c r="J1559" i="5" s="1"/>
  <c r="V1555" i="5"/>
  <c r="G1555" i="5" s="1"/>
  <c r="V1535" i="5"/>
  <c r="V1531" i="5"/>
  <c r="H1531" i="5" s="1"/>
  <c r="V1523" i="5"/>
  <c r="E1523" i="5" s="1"/>
  <c r="X1523" i="5" s="1"/>
  <c r="V1519" i="5"/>
  <c r="V1507" i="5"/>
  <c r="F1507" i="5" s="1"/>
  <c r="V1495" i="5"/>
  <c r="V1491" i="5"/>
  <c r="R1491" i="5" s="1"/>
  <c r="V1487" i="5"/>
  <c r="V1475" i="5"/>
  <c r="E1475" i="5" s="1"/>
  <c r="X1475" i="5" s="1"/>
  <c r="V1463" i="5"/>
  <c r="V1443" i="5"/>
  <c r="G1443" i="5" s="1"/>
  <c r="V1419" i="5"/>
  <c r="I1419" i="5" s="1"/>
  <c r="V1399" i="5"/>
  <c r="V1395" i="5"/>
  <c r="F1395" i="5" s="1"/>
  <c r="V1391" i="5"/>
  <c r="R1391" i="5" s="1"/>
  <c r="V1387" i="5"/>
  <c r="R1387" i="5" s="1"/>
  <c r="V1383" i="5"/>
  <c r="V1371" i="5"/>
  <c r="I1371" i="5" s="1"/>
  <c r="V1367" i="5"/>
  <c r="E1367" i="5" s="1"/>
  <c r="X1367" i="5" s="1"/>
  <c r="V1363" i="5"/>
  <c r="G1363" i="5" s="1"/>
  <c r="V1359" i="5"/>
  <c r="V1339" i="5"/>
  <c r="E1339" i="5" s="1"/>
  <c r="X1339" i="5" s="1"/>
  <c r="V1331" i="5"/>
  <c r="F1331" i="5" s="1"/>
  <c r="V1275" i="5"/>
  <c r="V1267" i="5"/>
  <c r="V1259" i="5"/>
  <c r="G1259" i="5" s="1"/>
  <c r="V1243" i="5"/>
  <c r="E1243" i="5" s="1"/>
  <c r="X1243" i="5" s="1"/>
  <c r="V1227" i="5"/>
  <c r="G1227" i="5" s="1"/>
  <c r="V1219" i="5"/>
  <c r="V1211" i="5"/>
  <c r="V1203" i="5"/>
  <c r="H1203" i="5" s="1"/>
  <c r="V1163" i="5"/>
  <c r="V1139" i="5"/>
  <c r="F1139" i="5" s="1"/>
  <c r="V1131" i="5"/>
  <c r="V1123" i="5"/>
  <c r="J1123" i="5" s="1"/>
  <c r="V1115" i="5"/>
  <c r="I1115" i="5" s="1"/>
  <c r="V1107" i="5"/>
  <c r="H1107" i="5" s="1"/>
  <c r="V1099" i="5"/>
  <c r="V1083" i="5"/>
  <c r="G1083" i="5" s="1"/>
  <c r="V1067" i="5"/>
  <c r="I1067" i="5" s="1"/>
  <c r="V1051" i="5"/>
  <c r="V1043" i="5"/>
  <c r="V1027" i="5"/>
  <c r="E1027" i="5" s="1"/>
  <c r="X1027" i="5" s="1"/>
  <c r="V1015" i="5"/>
  <c r="F1015" i="5" s="1"/>
  <c r="V1011" i="5"/>
  <c r="V1007" i="5"/>
  <c r="J1007" i="5" s="1"/>
  <c r="V1003" i="5"/>
  <c r="E1003" i="5" s="1"/>
  <c r="X1003" i="5" s="1"/>
  <c r="V999" i="5"/>
  <c r="V991" i="5"/>
  <c r="V987" i="5"/>
  <c r="V979" i="5"/>
  <c r="J979" i="5" s="1"/>
  <c r="V963" i="5"/>
  <c r="V959" i="5"/>
  <c r="V955" i="5"/>
  <c r="E955" i="5" s="1"/>
  <c r="X955" i="5" s="1"/>
  <c r="V951" i="5"/>
  <c r="E951" i="5" s="1"/>
  <c r="X951" i="5" s="1"/>
  <c r="V947" i="5"/>
  <c r="H947" i="5" s="1"/>
  <c r="V943" i="5"/>
  <c r="V939" i="5"/>
  <c r="V935" i="5"/>
  <c r="E935" i="5" s="1"/>
  <c r="X935" i="5" s="1"/>
  <c r="V927" i="5"/>
  <c r="E927" i="5" s="1"/>
  <c r="X927" i="5" s="1"/>
  <c r="V923" i="5"/>
  <c r="E923" i="5" s="1"/>
  <c r="X923" i="5" s="1"/>
  <c r="V915" i="5"/>
  <c r="G915" i="5" s="1"/>
  <c r="V911" i="5"/>
  <c r="R911" i="5" s="1"/>
  <c r="V907" i="5"/>
  <c r="I907" i="5" s="1"/>
  <c r="V903" i="5"/>
  <c r="V899" i="5"/>
  <c r="G899" i="5" s="1"/>
  <c r="V895" i="5"/>
  <c r="I895" i="5" s="1"/>
  <c r="V891" i="5"/>
  <c r="J891" i="5" s="1"/>
  <c r="V887" i="5"/>
  <c r="E887" i="5" s="1"/>
  <c r="X887" i="5" s="1"/>
  <c r="V883" i="5"/>
  <c r="J883" i="5" s="1"/>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F743" i="5" s="1"/>
  <c r="V719" i="5"/>
  <c r="V715" i="5"/>
  <c r="V707" i="5"/>
  <c r="V695" i="5"/>
  <c r="F695" i="5" s="1"/>
  <c r="V691" i="5"/>
  <c r="V687" i="5"/>
  <c r="J687" i="5" s="1"/>
  <c r="V683" i="5"/>
  <c r="G683" i="5" s="1"/>
  <c r="V667" i="5"/>
  <c r="V663" i="5"/>
  <c r="V659" i="5"/>
  <c r="V651" i="5"/>
  <c r="F651" i="5" s="1"/>
  <c r="V647" i="5"/>
  <c r="V643" i="5"/>
  <c r="V639" i="5"/>
  <c r="V627" i="5"/>
  <c r="J627" i="5" s="1"/>
  <c r="V615" i="5"/>
  <c r="G615" i="5" s="1"/>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F1272" i="5"/>
  <c r="E1140" i="5"/>
  <c r="X1140" i="5" s="1"/>
  <c r="E2146" i="5"/>
  <c r="X2146" i="5" s="1"/>
  <c r="H2066" i="5"/>
  <c r="I2198" i="5"/>
  <c r="I2388" i="5"/>
  <c r="J1079" i="5"/>
  <c r="R1516" i="5"/>
  <c r="I1848" i="5"/>
  <c r="R2230" i="5"/>
  <c r="E2130" i="5"/>
  <c r="X2130" i="5" s="1"/>
  <c r="E2082" i="5"/>
  <c r="X2082" i="5" s="1"/>
  <c r="I2034" i="5"/>
  <c r="F2192" i="5"/>
  <c r="G1079" i="5"/>
  <c r="F2052" i="5"/>
  <c r="E1184" i="5"/>
  <c r="X1184" i="5" s="1"/>
  <c r="G712" i="5"/>
  <c r="I1876" i="5"/>
  <c r="F1020" i="5"/>
  <c r="R1692" i="5"/>
  <c r="G940" i="5"/>
  <c r="I636" i="5"/>
  <c r="F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E2275" i="5"/>
  <c r="X2275" i="5" s="1"/>
  <c r="F2275" i="5"/>
  <c r="H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R2167" i="5"/>
  <c r="G2167" i="5"/>
  <c r="I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H1715" i="5"/>
  <c r="F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I1643" i="5"/>
  <c r="H1643" i="5"/>
  <c r="E1643" i="5"/>
  <c r="X1643" i="5" s="1"/>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E1491" i="5"/>
  <c r="X1491" i="5" s="1"/>
  <c r="E1455" i="5"/>
  <c r="X1455" i="5" s="1"/>
  <c r="G1455" i="5"/>
  <c r="R1455" i="5"/>
  <c r="F1455" i="5"/>
  <c r="I1455" i="5"/>
  <c r="H1455" i="5"/>
  <c r="I1443" i="5"/>
  <c r="J1431" i="5"/>
  <c r="G1431" i="5"/>
  <c r="R1431" i="5"/>
  <c r="E1431" i="5"/>
  <c r="X1431" i="5" s="1"/>
  <c r="H1431" i="5"/>
  <c r="I1431" i="5"/>
  <c r="F1431" i="5"/>
  <c r="J1423" i="5"/>
  <c r="G1423" i="5"/>
  <c r="E1423" i="5"/>
  <c r="X1423" i="5" s="1"/>
  <c r="F1423" i="5"/>
  <c r="R1423" i="5"/>
  <c r="I1423" i="5"/>
  <c r="H1403" i="5"/>
  <c r="F1403" i="5"/>
  <c r="J1403" i="5"/>
  <c r="G1403" i="5"/>
  <c r="R1403" i="5"/>
  <c r="I1391" i="5"/>
  <c r="G1391" i="5"/>
  <c r="E1391" i="5"/>
  <c r="X1391" i="5" s="1"/>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I2399" i="5"/>
  <c r="H2399" i="5"/>
  <c r="H2375" i="5"/>
  <c r="F2375" i="5"/>
  <c r="I2375" i="5"/>
  <c r="J2375" i="5"/>
  <c r="E2375" i="5"/>
  <c r="X2375" i="5" s="1"/>
  <c r="G2375" i="5"/>
  <c r="R2375" i="5"/>
  <c r="R2355" i="5"/>
  <c r="I2355" i="5"/>
  <c r="E2355" i="5"/>
  <c r="X2355" i="5" s="1"/>
  <c r="G235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R2219" i="5"/>
  <c r="I2219" i="5"/>
  <c r="G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R2075" i="5"/>
  <c r="F2075" i="5"/>
  <c r="E2051" i="5"/>
  <c r="X2051" i="5" s="1"/>
  <c r="J2051" i="5"/>
  <c r="F2051" i="5"/>
  <c r="R2051" i="5"/>
  <c r="H2051" i="5"/>
  <c r="I2051" i="5"/>
  <c r="H2031" i="5"/>
  <c r="I2031" i="5"/>
  <c r="F2031" i="5"/>
  <c r="G2031" i="5"/>
  <c r="E2031" i="5"/>
  <c r="X2031" i="5" s="1"/>
  <c r="J2031" i="5"/>
  <c r="R2031" i="5"/>
  <c r="J2023" i="5"/>
  <c r="R2023" i="5"/>
  <c r="G2015" i="5"/>
  <c r="I2015" i="5"/>
  <c r="J2015" i="5"/>
  <c r="H2015" i="5"/>
  <c r="R2015" i="5"/>
  <c r="F2015" i="5"/>
  <c r="E2015" i="5"/>
  <c r="X2015" i="5" s="1"/>
  <c r="I1999" i="5"/>
  <c r="F1999" i="5"/>
  <c r="J1999" i="5"/>
  <c r="E1999" i="5"/>
  <c r="X1999" i="5" s="1"/>
  <c r="H1999" i="5"/>
  <c r="H1991" i="5"/>
  <c r="F1991" i="5"/>
  <c r="J1991" i="5"/>
  <c r="R1991" i="5"/>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E1899" i="5"/>
  <c r="X1899" i="5" s="1"/>
  <c r="R1891" i="5"/>
  <c r="F1891" i="5"/>
  <c r="J1891" i="5"/>
  <c r="E1891" i="5"/>
  <c r="X1891" i="5" s="1"/>
  <c r="H1891" i="5"/>
  <c r="G1891" i="5"/>
  <c r="I1891" i="5"/>
  <c r="F1883" i="5"/>
  <c r="I1883" i="5"/>
  <c r="J1883" i="5"/>
  <c r="F1863" i="5"/>
  <c r="G1863" i="5"/>
  <c r="J1863" i="5"/>
  <c r="I1863" i="5"/>
  <c r="E1863" i="5"/>
  <c r="X1863" i="5" s="1"/>
  <c r="R1863" i="5"/>
  <c r="H1863" i="5"/>
  <c r="F1847" i="5"/>
  <c r="G1847" i="5"/>
  <c r="I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I1559" i="5"/>
  <c r="F1555" i="5"/>
  <c r="E1555" i="5"/>
  <c r="X1555" i="5" s="1"/>
  <c r="F1547" i="5"/>
  <c r="R1547" i="5"/>
  <c r="I1547" i="5"/>
  <c r="J1547" i="5"/>
  <c r="E1547" i="5"/>
  <c r="X1547" i="5" s="1"/>
  <c r="H1547" i="5"/>
  <c r="G1547" i="5"/>
  <c r="F1523" i="5"/>
  <c r="I1523" i="5"/>
  <c r="G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F1419" i="5"/>
  <c r="G1407" i="5"/>
  <c r="J1407" i="5"/>
  <c r="R1407" i="5"/>
  <c r="H1407" i="5"/>
  <c r="I1407" i="5"/>
  <c r="F1407" i="5"/>
  <c r="E1407" i="5"/>
  <c r="X1407" i="5" s="1"/>
  <c r="E1395" i="5"/>
  <c r="X1395" i="5" s="1"/>
  <c r="E1387" i="5"/>
  <c r="X1387" i="5" s="1"/>
  <c r="G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F1203" i="5"/>
  <c r="I1203" i="5"/>
  <c r="R1203" i="5"/>
  <c r="F1163" i="5"/>
  <c r="R1163" i="5"/>
  <c r="J1163" i="5"/>
  <c r="F1123" i="5"/>
  <c r="H1123" i="5"/>
  <c r="R1123" i="5"/>
  <c r="E1123" i="5"/>
  <c r="X1123" i="5" s="1"/>
  <c r="H1067" i="5"/>
  <c r="R1067" i="5"/>
  <c r="I1003" i="5"/>
  <c r="R1003" i="5"/>
  <c r="H1003" i="5"/>
  <c r="F1003" i="5"/>
  <c r="J995" i="5"/>
  <c r="G995" i="5"/>
  <c r="H995" i="5"/>
  <c r="F995" i="5"/>
  <c r="G975" i="5"/>
  <c r="J975" i="5"/>
  <c r="R975" i="5"/>
  <c r="I975" i="5"/>
  <c r="F975" i="5"/>
  <c r="I967" i="5"/>
  <c r="J967" i="5"/>
  <c r="F967" i="5"/>
  <c r="E967" i="5"/>
  <c r="X967" i="5" s="1"/>
  <c r="G967" i="5"/>
  <c r="I947"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F899" i="5"/>
  <c r="H975" i="5"/>
  <c r="J1203" i="5"/>
  <c r="R1315" i="5"/>
  <c r="E995" i="5"/>
  <c r="X995" i="5" s="1"/>
  <c r="G1367" i="5"/>
  <c r="J1367" i="5"/>
  <c r="I1367" i="5"/>
  <c r="J1331" i="5"/>
  <c r="I1331" i="5"/>
  <c r="R1323" i="5"/>
  <c r="E1323" i="5"/>
  <c r="X1323" i="5" s="1"/>
  <c r="J1323" i="5"/>
  <c r="H1323" i="5"/>
  <c r="G1323" i="5"/>
  <c r="F1323" i="5"/>
  <c r="I1323" i="5"/>
  <c r="E1275" i="5"/>
  <c r="X1275" i="5" s="1"/>
  <c r="H1275" i="5"/>
  <c r="I1243" i="5"/>
  <c r="J1243" i="5"/>
  <c r="H1243"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083" i="5"/>
  <c r="H1083" i="5"/>
  <c r="R1083" i="5"/>
  <c r="F1083" i="5"/>
  <c r="J1083" i="5"/>
  <c r="F1075" i="5"/>
  <c r="I1075" i="5"/>
  <c r="G1075" i="5"/>
  <c r="H1075" i="5"/>
  <c r="R1075" i="5"/>
  <c r="E1075" i="5"/>
  <c r="X1075" i="5" s="1"/>
  <c r="F1027" i="5"/>
  <c r="J1027" i="5"/>
  <c r="G1027" i="5"/>
  <c r="H1015" i="5"/>
  <c r="I1015" i="5"/>
  <c r="G1007" i="5"/>
  <c r="I999" i="5"/>
  <c r="J999" i="5"/>
  <c r="I979" i="5"/>
  <c r="G979" i="5"/>
  <c r="E979" i="5"/>
  <c r="X979" i="5" s="1"/>
  <c r="R979" i="5"/>
  <c r="I963" i="5"/>
  <c r="J963" i="5"/>
  <c r="G963" i="5"/>
  <c r="J955" i="5"/>
  <c r="R951" i="5"/>
  <c r="H951" i="5"/>
  <c r="G951" i="5"/>
  <c r="F951" i="5"/>
  <c r="J951" i="5"/>
  <c r="G943" i="5"/>
  <c r="J939" i="5"/>
  <c r="J935" i="5"/>
  <c r="F935" i="5"/>
  <c r="G935" i="5"/>
  <c r="R931" i="5"/>
  <c r="E931" i="5"/>
  <c r="X931" i="5" s="1"/>
  <c r="F931" i="5"/>
  <c r="H931" i="5"/>
  <c r="I931" i="5"/>
  <c r="G931" i="5"/>
  <c r="R919" i="5"/>
  <c r="G919" i="5"/>
  <c r="H919" i="5"/>
  <c r="I919" i="5"/>
  <c r="J919" i="5"/>
  <c r="F919" i="5"/>
  <c r="E919" i="5"/>
  <c r="X919" i="5" s="1"/>
  <c r="I911" i="5"/>
  <c r="H911" i="5"/>
  <c r="G911" i="5"/>
  <c r="E911" i="5"/>
  <c r="X911" i="5" s="1"/>
  <c r="G907" i="5"/>
  <c r="G895" i="5"/>
  <c r="I887" i="5"/>
  <c r="J887" i="5"/>
  <c r="H887" i="5"/>
  <c r="R887" i="5"/>
  <c r="G887" i="5"/>
  <c r="F887" i="5"/>
  <c r="H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X5" i="5"/>
  <c r="R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T5" i="5"/>
  <c r="S7" i="5"/>
  <c r="S6" i="5"/>
  <c r="T6" i="5"/>
  <c r="S5" i="5"/>
  <c r="T7" i="5"/>
  <c r="C8" i="6" l="1"/>
  <c r="C12" i="6"/>
  <c r="C13" i="6"/>
  <c r="C11" i="6"/>
  <c r="C9" i="6"/>
  <c r="C10" i="6"/>
  <c r="C7" i="6"/>
  <c r="C5" i="6"/>
  <c r="C4" i="6"/>
  <c r="B33" i="6"/>
  <c r="G33" i="6" s="1"/>
  <c r="E1696" i="5"/>
  <c r="X1696" i="5" s="1"/>
  <c r="J911" i="5"/>
  <c r="R935" i="5"/>
  <c r="I951" i="5"/>
  <c r="F955" i="5"/>
  <c r="H979" i="5"/>
  <c r="F979" i="5"/>
  <c r="E1083" i="5"/>
  <c r="X1083" i="5" s="1"/>
  <c r="R1243" i="5"/>
  <c r="G1331" i="5"/>
  <c r="F1367" i="5"/>
  <c r="G1003" i="5"/>
  <c r="G1123" i="5"/>
  <c r="I1123" i="5"/>
  <c r="G1203" i="5"/>
  <c r="E1203" i="5"/>
  <c r="X1203" i="5" s="1"/>
  <c r="F1491" i="5"/>
  <c r="R1523" i="5"/>
  <c r="E1559" i="5"/>
  <c r="X1559" i="5" s="1"/>
  <c r="E1807" i="5"/>
  <c r="X1807" i="5" s="1"/>
  <c r="H1847" i="5"/>
  <c r="J1847" i="5"/>
  <c r="J1899" i="5"/>
  <c r="R1999" i="5"/>
  <c r="J2219" i="5"/>
  <c r="F2355" i="5"/>
  <c r="H1391" i="5"/>
  <c r="F1391" i="5"/>
  <c r="I1491" i="5"/>
  <c r="R1643" i="5"/>
  <c r="G1643" i="5"/>
  <c r="I2027" i="5"/>
  <c r="F2167" i="5"/>
  <c r="J2167" i="5"/>
  <c r="R2275" i="5"/>
  <c r="J2275" i="5"/>
  <c r="J636" i="5"/>
  <c r="E1916" i="5"/>
  <c r="X1916" i="5" s="1"/>
  <c r="F1524" i="5"/>
  <c r="J916" i="5"/>
  <c r="B38" i="6"/>
  <c r="I1859" i="5"/>
  <c r="B43" i="6"/>
  <c r="B48" i="6"/>
  <c r="G48" i="6" s="1"/>
  <c r="I2291" i="5"/>
  <c r="G23" i="6"/>
  <c r="H23" i="6" s="1"/>
  <c r="D23" i="6" s="1"/>
  <c r="B45" i="6"/>
  <c r="G45" i="6" s="1"/>
  <c r="G20" i="6"/>
  <c r="H20" i="6" s="1"/>
  <c r="B25" i="6"/>
  <c r="F25" i="6"/>
  <c r="B40" i="6"/>
  <c r="F26" i="6"/>
  <c r="F36" i="6" s="1"/>
  <c r="B30" i="6"/>
  <c r="B41" i="6"/>
  <c r="G21" i="6"/>
  <c r="H21" i="6" s="1"/>
  <c r="B26" i="6"/>
  <c r="G26" i="6" s="1"/>
  <c r="H26" i="6" s="1"/>
  <c r="C26" i="6" s="1"/>
  <c r="B36" i="6"/>
  <c r="B46" i="6"/>
  <c r="G46" i="6" s="1"/>
  <c r="G31" i="6"/>
  <c r="H22" i="6"/>
  <c r="D22" i="6" s="1"/>
  <c r="G47" i="6"/>
  <c r="G42" i="6"/>
  <c r="G40" i="6"/>
  <c r="K65" i="6"/>
  <c r="C65" i="6" s="1"/>
  <c r="G27" i="6"/>
  <c r="H27" i="6" s="1"/>
  <c r="G32" i="6"/>
  <c r="G43" i="6"/>
  <c r="G38" i="6"/>
  <c r="G35" i="6"/>
  <c r="G28" i="6"/>
  <c r="G41" i="6"/>
  <c r="G37" i="6"/>
  <c r="G25" i="6"/>
  <c r="H25" i="6" s="1"/>
  <c r="G30"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F63" i="6" l="1"/>
  <c r="H47" i="6"/>
  <c r="K64" i="6"/>
  <c r="G36" i="6"/>
  <c r="H36" i="6" s="1"/>
  <c r="F41" i="6"/>
  <c r="H41" i="6" s="1"/>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C36" i="6" l="1"/>
  <c r="D36" i="6"/>
  <c r="D41" i="6"/>
  <c r="C41" i="6"/>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4" i="6" l="1"/>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<sst xmlns="http://schemas.openxmlformats.org/spreadsheetml/2006/main" count="21687" uniqueCount="15459">
  <si>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</si>
  <si>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</si>
  <si>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</si>
  <si>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</si>
  <si>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</si>
  <si>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</si>
  <si>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</si>
  <si>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</si>
  <si>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</si>
  <si>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</si>
  <si>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</si>
  <si>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</si>
  <si>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</si>
  <si>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</si>
  <si>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</si>
  <si>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</si>
  <si>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</si>
  <si>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</si>
  <si>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</si>
  <si>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</si>
  <si>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</si>
  <si>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</si>
  <si>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</si>
  <si>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</si>
  <si>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</si>
  <si>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</si>
  <si>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</si>
  <si>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</si>
  <si>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</si>
  <si>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</si>
  <si>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</si>
  <si>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</si>
  <si>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</si>
  <si>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</si>
  <si>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</si>
  <si>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</si>
  <si>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</si>
  <si>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</si>
  <si>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</si>
  <si>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</si>
  <si>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</si>
  <si>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</si>
  <si>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</si>
  <si>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</si>
  <si>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</si>
  <si>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</si>
  <si>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</si>
  <si>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</si>
  <si>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</si>
  <si>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</si>
  <si>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</si>
  <si>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</si>
  <si>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</si>
  <si>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</si>
  <si>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</si>
  <si>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</si>
  <si>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</si>
  <si>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</si>
  <si>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</si>
  <si>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</si>
  <si>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</si>
  <si>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</si>
  <si>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</si>
  <si>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</si>
  <si>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</si>
  <si>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</si>
  <si>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</si>
  <si>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</si>
  <si>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</si>
  <si>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</si>
  <si>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</si>
  <si>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</si>
  <si>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</si>
  <si>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</si>
  <si>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</si>
  <si>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</si>
  <si>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</si>
  <si>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</si>
  <si>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</si>
  <si>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</si>
  <si>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</si>
  <si>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</si>
  <si>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</si>
  <si>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</si>
  <si>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</si>
  <si>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</si>
  <si>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</si>
  <si>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</si>
  <si>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</si>
  <si>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</si>
  <si>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</si>
  <si>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</si>
  <si>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</si>
  <si>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</si>
  <si>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</si>
  <si>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</si>
  <si>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</si>
  <si>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</si>
  <si>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</si>
  <si>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</si>
  <si>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</si>
  <si>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</si>
  <si>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</si>
  <si>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</si>
  <si>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</si>
  <si>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</si>
  <si>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</si>
  <si>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</si>
  <si>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</si>
  <si>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</si>
  <si>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</si>
  <si>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</si>
  <si>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</si>
  <si>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</si>
  <si>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</si>
  <si>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</si>
  <si>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</si>
  <si>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</si>
  <si>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</si>
  <si>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</si>
  <si>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</si>
  <si>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</si>
  <si>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</si>
  <si>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</si>
  <si>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</si>
  <si>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</si>
  <si>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</si>
  <si>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</si>
  <si>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</si>
  <si>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</si>
  <si>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</si>
  <si>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</si>
  <si>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</si>
  <si>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</si>
  <si>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</si>
  <si>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</si>
  <si>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</si>
  <si>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</si>
  <si>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</si>
  <si>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</si>
  <si>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</si>
  <si>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</si>
  <si>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</si>
  <si>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</si>
  <si>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</si>
  <si>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</si>
  <si>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</si>
  <si>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</si>
  <si>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</si>
  <si>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</si>
  <si>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</si>
  <si>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</si>
  <si>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</si>
  <si>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</si>
  <si>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</si>
  <si>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</si>
  <si>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</si>
  <si>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</si>
  <si>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</si>
  <si>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</si>
  <si>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</si>
  <si>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</si>
  <si>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</si>
  <si>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</si>
  <si>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</si>
  <si>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</si>
  <si>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</si>
  <si>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</si>
  <si>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</si>
  <si>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</si>
  <si>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</si>
  <si>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</si>
  <si>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</si>
  <si>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</si>
  <si>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</si>
  <si>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</si>
  <si>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</si>
  <si>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</si>
  <si>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</si>
  <si>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</si>
  <si>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</si>
  <si>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</si>
  <si>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</si>
  <si>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</si>
  <si>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</si>
  <si>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</si>
  <si>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</si>
  <si>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</si>
  <si>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</si>
  <si>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</si>
  <si>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</si>
  <si>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</si>
  <si>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</si>
  <si>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</si>
  <si>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</si>
  <si>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</si>
  <si>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</si>
  <si>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</si>
  <si>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</si>
  <si>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</si>
  <si>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</si>
  <si>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</si>
  <si>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</si>
  <si>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</si>
  <si>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</si>
  <si>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</si>
  <si>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</si>
  <si>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</si>
  <si>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</si>
  <si>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</si>
  <si>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</si>
  <si>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</si>
  <si>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</si>
  <si>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</si>
  <si>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</si>
  <si>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</si>
  <si>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</si>
  <si>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</si>
  <si>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</si>
  <si>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</si>
  <si>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</si>
  <si>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</si>
  <si>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</si>
  <si>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</si>
  <si>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</si>
  <si>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</si>
  <si>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</si>
  <si>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</si>
  <si>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</si>
  <si>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</si>
  <si>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</si>
  <si>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</si>
  <si>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</si>
  <si>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</si>
  <si>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</si>
  <si>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</si>
  <si>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</si>
  <si>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</si>
  <si>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</si>
  <si>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</si>
  <si>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</si>
  <si>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</si>
  <si>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</si>
  <si>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</si>
  <si>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</si>
  <si>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</si>
  <si>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</si>
  <si>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</si>
  <si>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</si>
  <si>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</si>
  <si>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</si>
  <si>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</si>
  <si>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</si>
  <si>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</si>
  <si>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</si>
  <si>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</si>
  <si>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</si>
  <si>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</si>
  <si>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</si>
  <si>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</si>
  <si>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</si>
  <si>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</si>
  <si>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</si>
  <si>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</si>
  <si>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</si>
  <si>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</si>
  <si>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</si>
  <si>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</si>
  <si>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</si>
  <si>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</si>
  <si>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</si>
  <si>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</si>
  <si>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</si>
  <si>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</si>
  <si>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</si>
  <si>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</si>
  <si>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</si>
  <si>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</si>
  <si>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</si>
  <si>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</si>
  <si>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</si>
  <si>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</si>
  <si>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</si>
  <si>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</si>
  <si>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</si>
  <si>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</si>
  <si>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</si>
  <si>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</si>
  <si>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</si>
  <si>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</si>
  <si>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</si>
  <si>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</si>
  <si>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</si>
  <si>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</si>
  <si>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</si>
  <si>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</si>
  <si>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</si>
  <si>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</si>
  <si>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</si>
  <si>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</si>
  <si>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</si>
  <si>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</si>
  <si>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</si>
  <si>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</si>
  <si>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</si>
  <si>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</si>
  <si>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</si>
  <si>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</si>
  <si>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</si>
  <si>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</si>
  <si>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</si>
  <si>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</si>
  <si>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</si>
  <si>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</si>
  <si>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</si>
  <si>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</si>
  <si>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</si>
  <si>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</si>
  <si>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</si>
  <si>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</si>
  <si>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</si>
  <si>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</si>
  <si>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</si>
  <si>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</si>
  <si>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</si>
  <si>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</si>
  <si>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</si>
  <si>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</si>
  <si>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</si>
  <si>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</si>
  <si>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</si>
  <si>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</si>
  <si>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</si>
  <si>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</si>
  <si>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</si>
  <si>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</si>
  <si>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</si>
  <si>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</si>
  <si>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</si>
  <si>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</si>
  <si>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</si>
  <si>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</si>
  <si>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</si>
  <si>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</si>
  <si>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</si>
  <si>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</si>
  <si>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</si>
  <si>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</si>
  <si>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</si>
  <si>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</si>
  <si>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</si>
  <si>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</si>
  <si>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</si>
  <si>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</si>
  <si>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</si>
  <si>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</si>
  <si>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</si>
  <si>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</si>
  <si>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</si>
  <si>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</si>
  <si>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</si>
  <si>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</si>
  <si>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</si>
  <si>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</si>
  <si>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</si>
  <si>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</si>
  <si>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</si>
  <si>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</si>
  <si>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</si>
  <si>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</si>
  <si>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</si>
  <si>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</si>
  <si>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</si>
  <si>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</si>
  <si>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</si>
  <si>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</si>
  <si>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</si>
  <si>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</si>
  <si>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</si>
  <si>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</si>
  <si>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</si>
  <si>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</si>
  <si>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</si>
  <si>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</si>
  <si>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</si>
  <si>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</si>
  <si>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</si>
  <si>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</si>
  <si>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</si>
  <si>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</si>
  <si>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</si>
  <si>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</si>
  <si>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</si>
  <si>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</si>
  <si>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</si>
  <si>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</si>
  <si>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</si>
  <si>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</si>
  <si>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</si>
  <si>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</si>
  <si>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</si>
  <si>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</si>
  <si>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</si>
  <si>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</si>
  <si>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</si>
  <si>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</si>
  <si>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</si>
  <si>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</si>
  <si>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</si>
  <si>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</si>
  <si>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</si>
  <si>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</si>
  <si>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</si>
  <si>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</si>
  <si>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</si>
  <si>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</si>
  <si>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</si>
  <si>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</si>
  <si>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</si>
  <si>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</si>
  <si>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</si>
  <si>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</si>
  <si>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</si>
  <si>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</si>
  <si>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</si>
  <si>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</si>
  <si>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</si>
  <si>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</si>
  <si>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</si>
  <si>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</si>
  <si>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</si>
  <si>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</si>
  <si>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</si>
  <si>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</si>
  <si>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</si>
  <si>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</si>
  <si>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</si>
  <si>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</si>
  <si>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</si>
  <si>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</si>
  <si>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</si>
  <si>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</si>
  <si>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</si>
  <si>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</si>
  <si>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</si>
  <si>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</si>
  <si>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</si>
  <si>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</si>
  <si>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</si>
  <si>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</si>
  <si>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</si>
  <si>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</si>
  <si>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</si>
  <si>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</si>
  <si>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</si>
  <si>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</si>
  <si>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</si>
  <si>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</si>
  <si>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</si>
  <si>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</si>
  <si>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</si>
  <si>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</si>
  <si>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</si>
  <si>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</si>
  <si>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</si>
  <si>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</si>
  <si>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</si>
  <si>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</si>
  <si>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</si>
  <si>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</si>
  <si>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</si>
  <si>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</si>
  <si>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</si>
  <si>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</si>
  <si>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</si>
  <si>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</si>
  <si>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</si>
  <si>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</si>
  <si>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</si>
  <si>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</si>
  <si>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</si>
  <si>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</si>
  <si>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</si>
  <si>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</si>
  <si>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</si>
  <si>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</si>
  <si>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</si>
  <si>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</si>
  <si>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</si>
  <si>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</si>
  <si>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</si>
  <si>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</si>
  <si>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</si>
  <si>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</si>
  <si>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</si>
  <si>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</si>
  <si>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</si>
  <si>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</si>
  <si>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</si>
  <si>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</si>
  <si>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</si>
  <si>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</si>
  <si>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</si>
  <si>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</si>
  <si>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</si>
  <si>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</si>
  <si>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</si>
  <si>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</si>
  <si>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</si>
  <si>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</si>
  <si>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</si>
  <si>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</si>
  <si>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</si>
  <si>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</si>
  <si>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</si>
  <si>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</si>
  <si>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</si>
  <si>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</si>
  <si>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</si>
  <si>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</si>
  <si>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</si>
  <si>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</si>
  <si>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</si>
  <si>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</si>
  <si>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</si>
  <si>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</si>
  <si>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</si>
  <si>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</si>
  <si>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</si>
  <si>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</si>
  <si>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</si>
  <si>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</si>
  <si>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</si>
  <si>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</si>
  <si>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</si>
  <si>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</si>
  <si>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</si>
  <si>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</si>
  <si>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</si>
  <si>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</si>
  <si>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</si>
  <si>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</si>
  <si>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</si>
  <si>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</si>
  <si>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</si>
  <si>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</si>
  <si>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</si>
  <si>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</si>
  <si>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</si>
  <si>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</si>
  <si>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</si>
  <si>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</si>
  <si>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</si>
  <si>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</si>
  <si>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</si>
  <si>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</si>
  <si>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</si>
  <si>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</si>
  <si>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</si>
  <si>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</si>
  <si>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</si>
  <si>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</si>
  <si>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</si>
  <si>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</si>
  <si>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</si>
  <si>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</si>
  <si>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</si>
  <si>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</si>
  <si>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</si>
  <si>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</si>
  <si>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</si>
  <si>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</si>
  <si>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</si>
  <si>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</si>
  <si>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</si>
  <si>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</si>
  <si>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</si>
  <si>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</si>
  <si>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</si>
  <si>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</si>
  <si>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</si>
  <si>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</si>
  <si>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</si>
  <si>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</si>
  <si>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</si>
  <si>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</si>
  <si>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</si>
  <si>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</si>
  <si>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</si>
  <si>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</si>
  <si>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</si>
  <si>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</si>
  <si>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</si>
  <si>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</si>
  <si>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</si>
  <si>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</si>
  <si>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</si>
  <si>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</si>
  <si>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</si>
  <si>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</si>
  <si>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</si>
  <si>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</si>
  <si>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</si>
  <si>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</si>
  <si>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</si>
  <si>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</si>
  <si>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</si>
  <si>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</si>
  <si>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</si>
  <si>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</si>
  <si>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</si>
  <si>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</si>
  <si>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</si>
  <si>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</si>
  <si>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</si>
  <si>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</si>
  <si>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</si>
  <si>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</si>
  <si>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</si>
  <si>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</si>
  <si>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</si>
  <si>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</si>
  <si>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</si>
  <si>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</si>
  <si>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</si>
  <si>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</si>
  <si>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</si>
  <si>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</si>
  <si>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</si>
  <si>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</si>
  <si>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</si>
  <si>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</si>
  <si>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</si>
  <si>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</si>
  <si>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</si>
  <si>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</si>
  <si>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</si>
  <si>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</si>
  <si>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</si>
  <si>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</si>
  <si>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</si>
  <si>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</si>
  <si>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</si>
  <si>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</si>
  <si>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</si>
  <si>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</si>
  <si>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</si>
  <si>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</si>
  <si>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</si>
  <si>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</si>
  <si>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</si>
  <si>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</si>
  <si>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</si>
  <si>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</si>
  <si>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</si>
  <si>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</si>
  <si>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</si>
  <si>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</si>
  <si>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</si>
  <si>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</si>
  <si>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</si>
  <si>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</si>
  <si>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</si>
  <si>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</si>
  <si>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</si>
  <si>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</si>
  <si>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</si>
  <si>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</si>
  <si>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</si>
  <si>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</si>
  <si>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</si>
  <si>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</si>
  <si>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</si>
  <si>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</si>
  <si>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</si>
  <si>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</si>
  <si>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</si>
  <si>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</si>
  <si>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</si>
  <si>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</si>
  <si>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</si>
  <si>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</si>
  <si>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</si>
  <si>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</si>
  <si>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</si>
  <si>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</si>
  <si>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</si>
  <si>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</si>
  <si>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</si>
  <si>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</si>
  <si>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</si>
  <si>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</si>
  <si>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</si>
  <si>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</si>
  <si>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</si>
  <si>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</si>
  <si>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</si>
  <si>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</si>
  <si>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</si>
  <si>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</si>
  <si>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</si>
  <si>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</si>
  <si>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</si>
  <si>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</si>
  <si>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</si>
  <si>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</si>
  <si>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</si>
  <si>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</si>
  <si>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</si>
  <si>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</si>
  <si>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</si>
  <si>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</si>
  <si>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</si>
  <si>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</si>
  <si>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</si>
  <si>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</si>
  <si>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</si>
  <si>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</si>
  <si>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</si>
  <si>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</si>
  <si>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</si>
  <si>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</si>
  <si>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</si>
  <si>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</si>
  <si>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</si>
  <si>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</si>
  <si>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</si>
  <si>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</si>
  <si>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</si>
  <si>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</si>
  <si>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</si>
  <si>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</si>
  <si>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</si>
  <si>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</si>
  <si>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</si>
  <si>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</si>
  <si>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</si>
  <si>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</si>
  <si>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</si>
  <si>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</si>
  <si>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</si>
  <si>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</si>
  <si>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</si>
  <si>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</si>
  <si>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</si>
  <si>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</si>
  <si>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</si>
  <si>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</si>
  <si>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</si>
  <si>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</si>
  <si>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</si>
  <si>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</si>
  <si>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</si>
  <si>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</si>
  <si>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</si>
  <si>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</si>
  <si>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</si>
  <si>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</si>
  <si>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</si>
  <si>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</si>
  <si>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</si>
  <si>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</si>
  <si>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</si>
  <si>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</si>
  <si>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</si>
  <si>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</si>
  <si>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</si>
  <si>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</si>
  <si>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</si>
  <si>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</si>
  <si>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</si>
  <si>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</si>
  <si>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</si>
  <si>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</si>
  <si>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</si>
  <si>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</si>
  <si>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</si>
  <si>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</si>
  <si>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</si>
  <si>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</si>
  <si>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</si>
  <si>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</si>
  <si>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</si>
  <si>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</si>
  <si>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</si>
  <si>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</si>
  <si>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</si>
  <si>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</si>
  <si>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</si>
  <si>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</si>
  <si>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</si>
  <si>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</si>
  <si>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</si>
  <si>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</si>
  <si>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</si>
  <si>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</si>
  <si>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</si>
  <si>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</si>
  <si>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</si>
  <si>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</si>
  <si>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</si>
  <si>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</si>
  <si>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</si>
  <si>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</si>
  <si>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</si>
  <si>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</si>
  <si>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</si>
  <si>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</si>
  <si>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</si>
  <si>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</si>
  <si>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</si>
  <si>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</si>
  <si>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</si>
  <si>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</si>
  <si>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</si>
  <si>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</si>
  <si>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</si>
  <si>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</si>
  <si>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</si>
  <si>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</si>
  <si>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</si>
  <si>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</si>
  <si>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</si>
  <si>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</si>
  <si>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</si>
  <si>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</si>
  <si>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</si>
  <si>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</si>
  <si>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</si>
  <si>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</si>
  <si>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</si>
  <si>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</si>
  <si>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</si>
  <si>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</si>
  <si>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</si>
  <si>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</si>
  <si>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</si>
  <si>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</si>
  <si>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</si>
  <si>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</si>
  <si>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</si>
  <si>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</si>
  <si>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</si>
  <si>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</si>
  <si>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</si>
  <si>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</si>
  <si>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</si>
  <si>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</si>
  <si>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</si>
  <si>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</si>
  <si>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</si>
  <si>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</si>
  <si>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</si>
  <si>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</si>
  <si>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</si>
  <si>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</si>
  <si>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</si>
  <si>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</si>
  <si>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</si>
  <si>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</si>
  <si>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</si>
  <si>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</si>
  <si>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</si>
  <si>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</si>
  <si>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</si>
  <si>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</si>
  <si>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</si>
  <si>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</si>
  <si>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</si>
  <si>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</si>
  <si>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</si>
  <si>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</si>
  <si>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</si>
  <si>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</si>
  <si>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</si>
  <si>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</si>
  <si>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</si>
  <si>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</si>
  <si>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</si>
  <si>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</si>
  <si>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</si>
  <si>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</si>
  <si>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</si>
  <si>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</si>
  <si>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</si>
  <si>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</si>
  <si>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</si>
  <si>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</si>
  <si>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</si>
  <si>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</si>
  <si>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</si>
  <si>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</si>
  <si>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</si>
  <si>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</si>
  <si>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</si>
  <si>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</si>
  <si>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</si>
  <si>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</si>
  <si>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</si>
  <si>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</si>
  <si>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</si>
  <si>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</si>
  <si>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</si>
  <si>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</si>
  <si>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</si>
  <si>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</si>
  <si>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</si>
  <si>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</si>
  <si>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</si>
  <si>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</si>
  <si>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</si>
  <si>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</si>
  <si>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</si>
  <si>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</si>
  <si>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</si>
  <si>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</si>
  <si>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</si>
  <si>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</si>
  <si>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</si>
  <si>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</si>
  <si>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</si>
  <si>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</si>
  <si>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</si>
  <si>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</si>
  <si>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</si>
  <si>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</si>
  <si>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</si>
  <si>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</si>
  <si>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</si>
  <si>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</si>
  <si>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</si>
  <si>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</si>
  <si>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</si>
  <si>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</si>
  <si>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</si>
  <si>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</si>
  <si>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</si>
  <si>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</si>
  <si>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</si>
  <si>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</si>
  <si>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</si>
  <si>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</si>
  <si>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</si>
  <si>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</si>
  <si>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</si>
  <si>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</si>
  <si>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</si>
  <si>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</si>
  <si>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</si>
  <si>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</si>
  <si>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</si>
  <si>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</si>
  <si>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</si>
  <si>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</si>
  <si>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</si>
  <si>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</si>
  <si>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</si>
  <si>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</si>
  <si>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</si>
  <si>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</si>
  <si>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</si>
  <si>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</si>
  <si>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</si>
  <si>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</si>
  <si>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</si>
  <si>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</si>
  <si>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</si>
  <si>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</si>
  <si>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</si>
  <si>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</si>
  <si>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</si>
  <si>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</si>
  <si>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</si>
  <si>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</si>
  <si>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</si>
  <si>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</si>
  <si>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</si>
  <si>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</si>
  <si>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</si>
  <si>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</si>
  <si>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</si>
  <si>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</si>
  <si>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</si>
  <si>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</si>
  <si>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</si>
  <si>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</si>
  <si>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</si>
  <si>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</si>
  <si>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</si>
  <si>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</si>
  <si>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</si>
  <si>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</si>
  <si>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</si>
  <si>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</si>
  <si>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</si>
  <si>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</si>
  <si>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</si>
  <si>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</si>
  <si>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</si>
  <si>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</si>
  <si>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</si>
  <si>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</si>
  <si>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</si>
  <si>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</si>
  <si>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</si>
  <si>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</si>
  <si>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</si>
  <si>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</si>
  <si>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</si>
  <si>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</si>
  <si>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</si>
  <si>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</si>
  <si>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</si>
  <si>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</si>
  <si>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</si>
  <si>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</si>
  <si>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</si>
  <si>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</si>
  <si>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</si>
  <si>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</si>
  <si>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</si>
  <si>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</si>
  <si>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</si>
  <si>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</si>
  <si>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</si>
  <si>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</si>
  <si>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</si>
  <si>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</si>
  <si>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</si>
  <si>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</si>
  <si>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</si>
  <si>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</si>
  <si>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</si>
  <si>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</si>
  <si>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</si>
  <si>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</si>
  <si>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</si>
  <si>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</si>
  <si>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</si>
  <si>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</si>
  <si>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</si>
  <si>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</si>
  <si>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</si>
  <si>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</si>
  <si>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</si>
  <si>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</si>
  <si>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</si>
  <si>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</si>
  <si>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</si>
  <si>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</si>
  <si>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</si>
  <si>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</si>
  <si>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</si>
  <si>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</si>
  <si>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</si>
  <si>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</si>
  <si>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</si>
  <si>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</si>
  <si>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</si>
  <si>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</si>
  <si>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</si>
  <si>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</si>
  <si>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</si>
  <si>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</si>
  <si>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</si>
  <si>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</si>
  <si>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</si>
  <si>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</si>
  <si>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</si>
  <si>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</si>
  <si>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</si>
  <si>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</si>
  <si>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</si>
  <si>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</si>
  <si>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</si>
  <si>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</si>
  <si>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</si>
  <si>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</si>
  <si>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</si>
  <si>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</si>
  <si>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</si>
  <si>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</si>
  <si>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</si>
  <si>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</si>
  <si>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</si>
  <si>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</si>
  <si>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</si>
  <si>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</si>
  <si>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</si>
  <si>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</si>
  <si>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</si>
  <si>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</si>
  <si>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</si>
  <si>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</si>
  <si>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</si>
  <si>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</si>
  <si>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</si>
  <si>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</si>
  <si>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</si>
  <si>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</si>
  <si>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</si>
  <si>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</si>
  <si>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</si>
  <si>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</si>
  <si>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</si>
  <si>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</si>
  <si>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</si>
  <si>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</si>
  <si>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</si>
  <si>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</si>
  <si>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</si>
  <si>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</si>
  <si>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</si>
  <si>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</si>
  <si>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</si>
  <si>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</si>
  <si>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</si>
  <si>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</si>
  <si>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</si>
  <si>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</si>
  <si>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</si>
  <si>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</si>
  <si>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</si>
  <si>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</si>
  <si>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</si>
  <si>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</si>
  <si>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</si>
  <si>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</si>
  <si>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</si>
  <si>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</si>
  <si>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</si>
  <si>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</si>
  <si>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</si>
  <si>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</si>
  <si>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</si>
  <si>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</si>
  <si>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</si>
  <si>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</si>
  <si>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</si>
  <si>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</si>
  <si>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</si>
  <si>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</si>
  <si>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</si>
  <si>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</si>
  <si>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</si>
  <si>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</si>
  <si>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</si>
  <si>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</si>
  <si>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</si>
  <si>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</si>
  <si>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</si>
  <si>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</si>
  <si>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</si>
  <si>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</si>
  <si>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</si>
  <si>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</si>
  <si>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</si>
  <si>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</si>
  <si>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</si>
  <si>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</si>
  <si>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</si>
  <si>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</si>
  <si>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</si>
  <si>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</si>
  <si>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</si>
  <si>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</si>
  <si>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</si>
  <si>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</si>
  <si>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</si>
  <si>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</si>
  <si>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</si>
  <si>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</si>
  <si>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</si>
  <si>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</si>
  <si>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</si>
  <si>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</si>
  <si>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</si>
  <si>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</si>
  <si>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</si>
  <si>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</si>
  <si>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</si>
  <si>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</si>
  <si>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</si>
  <si>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</si>
  <si>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</si>
  <si>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</si>
  <si>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</si>
  <si>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</si>
  <si>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</si>
  <si>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</si>
  <si>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</si>
  <si>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</si>
  <si>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</si>
  <si>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</si>
  <si>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</si>
  <si>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</si>
  <si>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</si>
  <si>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</si>
  <si>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</si>
  <si>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</si>
  <si>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</si>
  <si>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</si>
  <si>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</si>
  <si>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</si>
  <si>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</si>
  <si>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</si>
  <si>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</si>
  <si>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</si>
  <si>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</si>
  <si>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</si>
  <si>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</si>
  <si>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</si>
  <si>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</si>
  <si>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</si>
  <si>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</si>
  <si>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</si>
  <si>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</si>
  <si>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</si>
  <si>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</si>
  <si>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</si>
  <si>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</si>
  <si>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</si>
  <si>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</si>
  <si>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</si>
  <si>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</si>
  <si>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</si>
  <si>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</si>
  <si>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</si>
  <si>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</si>
  <si>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</si>
  <si>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</si>
  <si>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</si>
  <si>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</si>
  <si>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</si>
  <si>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</si>
  <si>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</si>
  <si>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</si>
  <si>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</si>
  <si>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</si>
  <si>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</si>
  <si>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</si>
  <si>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</si>
  <si>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</si>
  <si>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</si>
  <si>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</si>
  <si>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</si>
  <si>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</si>
  <si>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</si>
  <si>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</si>
  <si>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</si>
  <si>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</si>
  <si>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</si>
  <si>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</si>
  <si>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</si>
  <si>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</si>
  <si>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</si>
  <si>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</si>
  <si>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</si>
  <si>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</si>
  <si>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</si>
  <si>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</si>
  <si>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</si>
  <si>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</si>
  <si>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</si>
  <si>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</si>
  <si>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</si>
  <si>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</si>
  <si>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</si>
  <si>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</si>
  <si>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</si>
  <si>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</si>
  <si>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</si>
  <si>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</si>
  <si>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</si>
  <si>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</si>
  <si>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</si>
  <si>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</si>
  <si>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</si>
  <si>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</si>
  <si>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</si>
  <si>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</si>
  <si>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</si>
  <si>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</si>
  <si>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</si>
  <si>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</si>
  <si>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</si>
  <si>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</si>
  <si>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</si>
  <si>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</si>
  <si>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</si>
  <si>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</si>
  <si>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</si>
  <si>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</si>
  <si>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</si>
  <si>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</si>
  <si>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</si>
  <si>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</si>
  <si>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</si>
  <si>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</si>
  <si>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</si>
  <si>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</si>
  <si>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</si>
  <si>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</si>
  <si>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</si>
  <si>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</si>
  <si>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</si>
  <si>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</si>
  <si>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</si>
  <si>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</si>
  <si>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</si>
  <si>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</si>
  <si>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</si>
  <si>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</si>
  <si>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</si>
  <si>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</si>
  <si>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</si>
  <si>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</si>
  <si>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</si>
  <si>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</si>
  <si>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</si>
  <si>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</si>
  <si>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</si>
  <si>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</si>
  <si>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</si>
  <si>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</si>
  <si>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</si>
  <si>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</si>
  <si>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</si>
  <si>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</si>
  <si>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</si>
  <si>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</si>
  <si>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</si>
  <si>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</si>
  <si>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</si>
  <si>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</si>
  <si>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</si>
  <si>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</si>
  <si>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</si>
  <si>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</si>
  <si>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</si>
  <si>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</si>
  <si>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</si>
  <si>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</si>
  <si>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</si>
  <si>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</si>
  <si>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</si>
  <si>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</si>
  <si>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</si>
  <si>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</si>
  <si>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</si>
  <si>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</si>
  <si>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</si>
  <si>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</si>
  <si>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</si>
  <si>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</si>
  <si>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</si>
  <si>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</si>
  <si>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</si>
  <si>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</si>
  <si>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</si>
  <si>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</si>
  <si>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</si>
  <si>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</si>
  <si>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</si>
  <si>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</si>
  <si>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</si>
  <si>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</si>
  <si>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</si>
  <si>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</si>
  <si>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</si>
  <si>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</si>
  <si>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</si>
  <si>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</si>
  <si>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</si>
  <si>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</si>
  <si>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</si>
  <si>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</si>
  <si>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</si>
  <si>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</si>
  <si>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</si>
  <si>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</si>
  <si>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</si>
  <si>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</si>
  <si>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</si>
  <si>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</si>
  <si>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</si>
  <si>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</si>
  <si>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</si>
  <si>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</si>
  <si>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</si>
  <si>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</si>
  <si>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</si>
  <si>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</si>
  <si>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</si>
  <si>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</si>
  <si>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</si>
  <si>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</si>
  <si>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</si>
  <si>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</si>
  <si>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</si>
  <si>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</si>
  <si>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</si>
  <si>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</si>
  <si>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</si>
  <si>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</si>
  <si>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</si>
  <si>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</si>
  <si>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</si>
  <si>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</si>
  <si>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</si>
  <si>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</si>
  <si>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</si>
  <si>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</si>
  <si>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</si>
  <si>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</si>
  <si>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</si>
  <si>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</si>
  <si>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</si>
  <si>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</si>
  <si>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</si>
  <si>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</si>
  <si>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</si>
  <si>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</si>
  <si>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</si>
  <si>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</si>
  <si>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</si>
  <si>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</si>
  <si>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</si>
  <si>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</si>
  <si>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</si>
  <si>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</si>
  <si>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</si>
  <si>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</si>
  <si>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</si>
  <si>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</si>
  <si>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</si>
  <si>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</si>
  <si>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</si>
  <si>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</si>
  <si>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</si>
  <si>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</si>
  <si>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</si>
  <si>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</si>
  <si>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</si>
  <si>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</si>
  <si>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</si>
  <si>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</si>
  <si>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</si>
  <si>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</si>
  <si>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</si>
  <si>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</si>
  <si>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</si>
  <si>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</si>
  <si>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</si>
  <si>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</si>
  <si>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</si>
  <si>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</si>
  <si>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</si>
  <si>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</si>
  <si>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</si>
  <si>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</si>
  <si>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</si>
  <si>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</si>
  <si>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</si>
  <si>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</si>
  <si>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</si>
  <si>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</si>
  <si>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</si>
  <si>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</si>
  <si>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</si>
  <si>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</si>
  <si>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</si>
  <si>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</si>
  <si>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</si>
  <si>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</si>
  <si>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</si>
  <si>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</si>
  <si>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</si>
  <si>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</si>
  <si>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</si>
  <si>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</si>
  <si>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</si>
  <si>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</si>
  <si>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</si>
  <si>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</si>
  <si>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</si>
  <si>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</si>
  <si>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</si>
  <si>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</si>
  <si>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</si>
  <si>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</si>
  <si>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</si>
  <si>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</si>
  <si>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</si>
  <si>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</si>
  <si>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</si>
  <si>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</si>
  <si>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</si>
  <si>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</si>
  <si>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</si>
  <si>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</si>
  <si>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</si>
  <si>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</si>
  <si>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</si>
  <si>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</si>
  <si>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</si>
  <si>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</si>
  <si>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</si>
  <si>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</si>
  <si>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</si>
  <si>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</si>
  <si>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</si>
  <si>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</si>
  <si>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</si>
  <si>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</si>
  <si>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</si>
  <si>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</si>
  <si>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</si>
  <si>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</si>
  <si>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</si>
  <si>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</si>
  <si>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</si>
  <si>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</si>
  <si>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</si>
  <si>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</si>
  <si>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</si>
  <si>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</si>
  <si>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</si>
  <si>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</si>
  <si>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</si>
  <si>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</si>
  <si>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</si>
  <si>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</si>
  <si>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</si>
  <si>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</si>
  <si>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</si>
  <si>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</si>
  <si>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</si>
  <si>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</si>
  <si>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</si>
  <si>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</si>
  <si>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</si>
  <si>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</si>
  <si>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</si>
  <si>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</si>
  <si>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</si>
  <si>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</si>
  <si>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</si>
  <si>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</si>
  <si>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</si>
  <si>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</si>
  <si>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</si>
  <si>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</si>
  <si>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</si>
  <si>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</si>
  <si>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</si>
  <si>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</si>
  <si>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</si>
  <si>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</si>
  <si>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</si>
  <si>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</si>
  <si>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</si>
  <si>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</si>
  <si>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</si>
  <si>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</si>
  <si>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</si>
  <si>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</si>
  <si>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</si>
  <si>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</si>
  <si>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</si>
  <si>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</si>
  <si>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</si>
  <si>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</si>
  <si>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</si>
  <si>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</si>
  <si>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</si>
  <si>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</si>
  <si>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</si>
  <si>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</si>
  <si>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</si>
  <si>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</si>
  <si>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</si>
  <si>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</si>
  <si>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</si>
  <si>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</si>
  <si>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</si>
  <si>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</si>
  <si>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</si>
  <si>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</si>
  <si>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</si>
  <si>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</si>
  <si>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</si>
  <si>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</si>
  <si>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</si>
  <si>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</si>
  <si>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</si>
  <si>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</si>
  <si>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</si>
  <si>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</si>
  <si>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</si>
  <si>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</si>
  <si>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</si>
  <si>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</si>
  <si>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</si>
  <si>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</si>
  <si>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</si>
  <si>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</si>
  <si>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</si>
  <si>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</si>
  <si>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</si>
  <si>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</si>
  <si>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</si>
  <si>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</si>
  <si>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</si>
  <si>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</si>
  <si>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</si>
  <si>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</si>
  <si>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</si>
  <si>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</si>
  <si>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</si>
  <si>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</si>
  <si>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</si>
  <si>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</si>
  <si>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</si>
  <si>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</si>
  <si>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</si>
  <si>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</si>
  <si>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</si>
  <si>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</si>
  <si>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</si>
  <si>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</si>
  <si>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</si>
  <si>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</si>
  <si>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</si>
  <si>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</si>
  <si>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</si>
  <si>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</si>
  <si>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</si>
  <si>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</si>
  <si>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</si>
  <si>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</si>
  <si>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</si>
  <si>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</si>
  <si>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</si>
  <si>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</si>
  <si>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</si>
  <si>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</si>
  <si>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</si>
  <si>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</si>
  <si>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</si>
  <si>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</si>
  <si>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</si>
  <si>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</si>
  <si>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</si>
  <si>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</si>
  <si>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</si>
  <si>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</si>
  <si>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</si>
  <si>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</si>
  <si>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</si>
  <si>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</si>
  <si>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</si>
  <si>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</si>
  <si>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</si>
  <si>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</si>
  <si>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</si>
  <si>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</si>
  <si>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</si>
  <si>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</si>
  <si>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</si>
  <si>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</si>
  <si>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</si>
  <si>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</si>
  <si>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</si>
  <si>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</si>
  <si>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</si>
  <si>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</si>
  <si>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</si>
  <si>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</si>
  <si>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</si>
  <si>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</si>
  <si>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</si>
  <si>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</si>
  <si>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</si>
  <si>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</si>
  <si>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</si>
  <si>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</si>
  <si>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</si>
  <si>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</si>
  <si>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</si>
  <si>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</si>
  <si>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</si>
  <si>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</si>
  <si>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</si>
  <si>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</si>
  <si>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</si>
  <si>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</si>
  <si>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</si>
  <si>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</si>
  <si>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</si>
  <si>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</si>
  <si>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</si>
  <si>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</si>
  <si>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</si>
  <si>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</si>
  <si>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</si>
  <si>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</si>
  <si>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</si>
  <si>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</si>
  <si>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</si>
  <si>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</si>
  <si>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</si>
  <si>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</si>
  <si>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</si>
  <si>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</si>
  <si>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</si>
  <si>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</si>
  <si>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</si>
  <si>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</si>
  <si>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</si>
  <si>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</si>
  <si>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</si>
  <si>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</si>
  <si>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</si>
  <si>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</si>
  <si>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</si>
  <si>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</si>
  <si>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</si>
  <si>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</si>
  <si>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</si>
  <si>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</si>
  <si>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</si>
  <si>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</si>
  <si>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</si>
  <si>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</si>
  <si>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</si>
  <si>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</si>
  <si>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</si>
  <si>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</si>
  <si>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</si>
  <si>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</si>
  <si>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</si>
  <si>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</si>
  <si>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</si>
  <si>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</si>
  <si>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</si>
  <si>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</si>
  <si>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</si>
  <si>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</si>
  <si>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</si>
  <si>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</si>
  <si>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</si>
  <si>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</si>
  <si>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</si>
  <si>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</si>
  <si>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</si>
  <si>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</si>
  <si>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</si>
  <si>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</si>
  <si>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</si>
  <si>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</si>
  <si>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</si>
  <si>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</si>
  <si>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</si>
  <si>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</si>
  <si>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</si>
  <si>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</si>
  <si>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</si>
  <si>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</si>
  <si>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</si>
  <si>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</si>
  <si>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</si>
  <si>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</si>
  <si>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</si>
  <si>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</si>
  <si>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</si>
  <si>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</si>
  <si>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</si>
  <si>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</si>
  <si>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</si>
  <si>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</si>
  <si>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</si>
  <si>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</si>
  <si>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</si>
  <si>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</si>
  <si>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</si>
  <si>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</si>
  <si>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</si>
  <si>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</si>
  <si>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</si>
  <si>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</si>
  <si>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</si>
  <si>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</si>
  <si>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</si>
  <si>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</si>
  <si>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</si>
  <si>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</si>
  <si>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</si>
  <si>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</si>
  <si>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</si>
  <si>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</si>
  <si>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</si>
  <si>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</si>
  <si>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</si>
  <si>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</si>
  <si>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</si>
  <si>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</si>
  <si>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</si>
  <si>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</si>
  <si>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</si>
  <si>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</si>
  <si>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</si>
  <si>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</si>
  <si>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</si>
  <si>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</si>
  <si>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</si>
  <si>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</si>
  <si>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</si>
  <si>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</si>
  <si>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</si>
  <si>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</si>
  <si>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</si>
  <si>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</si>
  <si>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</si>
  <si>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</si>
  <si>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</si>
  <si>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</si>
  <si>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</si>
  <si>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</si>
  <si>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</si>
  <si>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</si>
  <si>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</si>
  <si>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</si>
  <si>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</si>
  <si>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</si>
  <si>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</si>
  <si>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</si>
  <si>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</si>
  <si>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</si>
  <si>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</si>
  <si>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</si>
  <si>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</si>
  <si>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</si>
  <si>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</si>
  <si>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</si>
  <si>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</si>
  <si>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</si>
  <si>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</si>
  <si>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</si>
  <si>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</si>
  <si>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</si>
  <si>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</si>
  <si>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</si>
  <si>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</si>
  <si>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</si>
  <si>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</si>
  <si>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</si>
  <si>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</si>
  <si>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</si>
  <si>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</si>
  <si>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</si>
  <si>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</si>
  <si>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</si>
  <si>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</si>
  <si>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</si>
  <si>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</si>
  <si>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</si>
  <si>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</si>
  <si>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</si>
  <si>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</si>
  <si>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</si>
  <si>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</si>
  <si>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</si>
  <si>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</si>
  <si>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</si>
  <si>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</si>
  <si>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</si>
  <si>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</si>
  <si>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</si>
  <si>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</si>
  <si>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</si>
  <si>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</si>
  <si>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</si>
  <si>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</si>
  <si>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</si>
  <si>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</si>
  <si>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</si>
  <si>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</si>
  <si>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</si>
  <si>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</si>
  <si>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</si>
  <si>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</si>
  <si>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</si>
  <si>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</si>
  <si>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</si>
  <si>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</si>
  <si>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</si>
  <si>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</si>
  <si>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</si>
  <si>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</si>
  <si>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</si>
  <si>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</si>
  <si>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</si>
  <si>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</si>
  <si>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</si>
  <si>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</si>
  <si>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</si>
  <si>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</si>
  <si>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</si>
  <si>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</si>
  <si>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</si>
  <si>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</si>
  <si>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</si>
  <si>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</si>
  <si>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</si>
  <si>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</si>
  <si>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</si>
  <si>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</si>
  <si>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</si>
  <si>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</si>
  <si>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</si>
  <si>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</si>
  <si>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</si>
  <si>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</si>
  <si>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</si>
  <si>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</si>
  <si>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</si>
  <si>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</si>
  <si>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</si>
  <si>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</si>
  <si>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</si>
  <si>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</si>
  <si>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</si>
  <si>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</si>
  <si>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</si>
  <si>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</si>
  <si>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</si>
  <si>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</si>
  <si>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</si>
  <si>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</si>
  <si>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</si>
  <si>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</si>
  <si>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</si>
  <si>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</si>
  <si>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</si>
  <si>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</si>
  <si>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</si>
  <si>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</si>
  <si>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</si>
  <si>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</si>
  <si>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</si>
  <si>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</si>
  <si>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</si>
  <si>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</si>
  <si>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</si>
  <si>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</si>
  <si>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</si>
  <si>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</si>
  <si>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</si>
  <si>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</si>
  <si>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</si>
  <si>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</si>
  <si>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</si>
  <si>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</si>
  <si>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</si>
  <si>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</si>
  <si>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</si>
  <si>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</si>
  <si>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</si>
  <si>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</si>
  <si>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</si>
  <si>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</si>
  <si>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</si>
  <si>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</si>
  <si>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</si>
  <si>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</si>
  <si>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</si>
  <si>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</si>
  <si>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</si>
  <si>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</si>
  <si>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</si>
  <si>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</si>
  <si>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</si>
  <si>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</si>
  <si>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</si>
  <si>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</si>
  <si>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</si>
  <si>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</si>
  <si>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</si>
  <si>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</si>
  <si>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</si>
  <si>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</si>
  <si>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</si>
  <si>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</si>
  <si>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</si>
  <si>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</si>
  <si>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</si>
  <si>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</si>
  <si>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</si>
  <si>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</si>
  <si>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</si>
  <si>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</si>
  <si>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</si>
  <si>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</si>
  <si>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</si>
  <si>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</si>
  <si>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</si>
  <si>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</si>
  <si>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</si>
  <si>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</si>
  <si>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</si>
  <si>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</si>
  <si>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</si>
  <si>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</si>
  <si>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</si>
  <si>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</si>
  <si>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</si>
  <si>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</si>
  <si>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</si>
  <si>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</si>
  <si>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</si>
  <si>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</si>
  <si>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</si>
  <si>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</si>
  <si>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</si>
  <si>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</si>
  <si>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</si>
  <si>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</si>
  <si>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</si>
  <si>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</si>
  <si>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</si>
  <si>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</si>
  <si>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</si>
  <si>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</si>
  <si>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</si>
  <si>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</si>
  <si>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</si>
  <si>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</si>
  <si>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</si>
  <si>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</si>
  <si>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</si>
  <si>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</si>
  <si>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</si>
  <si>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</si>
  <si>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</si>
  <si>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</si>
  <si>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</si>
  <si>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</si>
  <si>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</si>
  <si>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</si>
  <si>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</si>
  <si>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</si>
  <si>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</si>
  <si>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</si>
  <si>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</si>
  <si>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</si>
  <si>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</si>
  <si>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</si>
  <si>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</si>
  <si>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</si>
  <si>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</si>
  <si>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</si>
  <si>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</si>
  <si>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</si>
  <si>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</si>
  <si>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</si>
  <si>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</si>
  <si>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</si>
  <si>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</si>
  <si>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</si>
  <si>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</si>
  <si>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</si>
  <si>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</si>
  <si>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</si>
  <si>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</si>
  <si>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</si>
  <si>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</si>
  <si>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</si>
  <si>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</si>
  <si>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</si>
  <si>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</si>
  <si>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</si>
  <si>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</si>
  <si>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</si>
  <si>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</si>
  <si>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</si>
  <si>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</si>
  <si>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</si>
  <si>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</si>
  <si>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</si>
  <si>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</si>
  <si>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</si>
  <si>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</si>
  <si>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</si>
  <si>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</si>
  <si>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</si>
  <si>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</si>
  <si>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</si>
  <si>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</si>
  <si>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</si>
  <si>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</si>
  <si>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</si>
  <si>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</si>
  <si>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</si>
  <si>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</si>
  <si>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</si>
  <si>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</si>
  <si>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</si>
  <si>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</si>
  <si>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</si>
  <si>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</si>
  <si>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</si>
  <si>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</si>
  <si>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</si>
  <si>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</si>
  <si>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</si>
  <si>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</si>
  <si>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</si>
  <si>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</si>
  <si>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</si>
  <si>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</si>
  <si>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</si>
  <si>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</si>
  <si>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</si>
  <si>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</si>
  <si>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</si>
  <si>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</si>
  <si>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</si>
  <si>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</si>
  <si>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</si>
  <si>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</si>
  <si>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</si>
  <si>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</si>
  <si>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</si>
  <si>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</si>
  <si>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</si>
  <si>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</si>
  <si>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</si>
  <si>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</si>
  <si>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</si>
  <si>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</si>
  <si>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</si>
  <si>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</si>
  <si>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</si>
  <si>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</si>
  <si>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</si>
  <si>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</si>
  <si>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</si>
  <si>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</si>
  <si>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</si>
  <si>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</si>
  <si>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</si>
  <si>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</si>
  <si>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</si>
  <si>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</si>
  <si>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</si>
  <si>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</si>
  <si>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</si>
  <si>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</si>
  <si>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</si>
  <si>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</si>
  <si>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</si>
  <si>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</si>
  <si>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</si>
  <si>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</si>
  <si>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</si>
  <si>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</si>
  <si>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</si>
  <si>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</si>
  <si>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</si>
  <si>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</si>
  <si>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</si>
  <si>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</si>
  <si>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</si>
  <si>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</si>
  <si>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</si>
  <si>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</si>
  <si>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</si>
  <si>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</si>
  <si>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</si>
  <si>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</si>
  <si>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</si>
  <si>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</si>
  <si>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</si>
  <si>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</si>
  <si>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</si>
  <si>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</si>
  <si>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</si>
  <si>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</si>
  <si>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</si>
  <si>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</si>
  <si>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</si>
  <si>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</si>
  <si>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</si>
  <si>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</si>
  <si>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</si>
  <si>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</si>
  <si>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</si>
  <si>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</si>
  <si>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</si>
  <si>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</si>
  <si>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</si>
  <si>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</si>
  <si>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</si>
  <si>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</si>
  <si>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</si>
  <si>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</si>
  <si>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</si>
  <si>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</si>
  <si>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</si>
  <si>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</si>
  <si>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</si>
  <si>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</si>
  <si>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</si>
  <si>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</si>
  <si>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</si>
  <si>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</si>
  <si>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</si>
  <si>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</si>
  <si>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</si>
  <si>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</si>
  <si>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</si>
  <si>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</si>
  <si>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</si>
  <si>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</si>
  <si>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</si>
  <si>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</si>
  <si>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</si>
  <si>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</si>
  <si>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</si>
  <si>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</si>
  <si>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</si>
  <si>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</si>
  <si>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</si>
  <si>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</si>
  <si>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</si>
  <si>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</si>
  <si>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</si>
  <si>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</si>
  <si>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</si>
  <si>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</si>
  <si>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</si>
  <si>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</si>
  <si>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</si>
  <si>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</si>
  <si>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</si>
  <si>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</si>
  <si>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</si>
  <si>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</si>
  <si>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</si>
  <si>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</si>
  <si>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</si>
  <si>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</si>
  <si>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</si>
  <si>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</si>
  <si>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</si>
  <si>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</si>
  <si>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</si>
  <si>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</si>
  <si>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</si>
  <si>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</si>
  <si>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</si>
  <si>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</si>
  <si>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</si>
  <si>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</si>
  <si>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</si>
  <si>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</si>
  <si>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</si>
  <si>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</si>
  <si>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</si>
  <si>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</si>
  <si>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</si>
  <si>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</si>
  <si>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</si>
  <si>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</si>
  <si>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</si>
  <si>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</si>
  <si>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</si>
  <si>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</si>
  <si>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</si>
  <si>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</si>
  <si>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</si>
  <si>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</si>
  <si>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</si>
  <si>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</si>
  <si>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</si>
  <si>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</si>
  <si>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</si>
  <si>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</si>
  <si>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</si>
  <si>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</si>
  <si>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</si>
  <si>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</si>
  <si>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</si>
  <si>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</si>
  <si>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</si>
  <si>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</si>
  <si>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</si>
  <si>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</si>
  <si>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</si>
  <si>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</si>
  <si>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</si>
  <si>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</si>
  <si>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</si>
  <si>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</si>
  <si>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</si>
  <si>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</si>
  <si>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</si>
  <si>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</si>
  <si>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</si>
  <si>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</si>
  <si>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</si>
  <si>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</si>
  <si>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</si>
  <si>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</si>
  <si>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</si>
  <si>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</si>
  <si>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</si>
  <si>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</si>
  <si>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</si>
  <si>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</si>
  <si>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</si>
  <si>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</si>
  <si>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</si>
  <si>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</si>
  <si>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</si>
  <si>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</si>
  <si>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</si>
  <si>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</si>
  <si>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</si>
  <si>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</si>
  <si>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</si>
  <si>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</si>
  <si>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</si>
  <si>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</si>
  <si>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</si>
  <si>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</si>
  <si>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</si>
  <si>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</si>
  <si>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</si>
  <si>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</si>
  <si>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</si>
  <si>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</si>
  <si>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</si>
  <si>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</si>
  <si>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</si>
  <si>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</si>
  <si>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</si>
  <si>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</si>
  <si>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</si>
  <si>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</si>
  <si>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</si>
  <si>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</si>
  <si>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</si>
  <si>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</si>
  <si>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</si>
  <si>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</si>
  <si>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</si>
  <si>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</si>
  <si>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</si>
  <si>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</si>
  <si>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</si>
  <si>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</si>
  <si>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</si>
  <si>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</si>
  <si>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</si>
  <si>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</si>
  <si>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</si>
  <si>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</si>
  <si>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</si>
  <si>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</si>
  <si>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</si>
  <si>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</si>
  <si>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</si>
  <si>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</si>
  <si>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</si>
  <si>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</si>
  <si>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</si>
  <si>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</si>
  <si>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</si>
  <si>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</si>
  <si>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</si>
  <si>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</si>
  <si>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</si>
  <si>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</si>
  <si>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</si>
  <si>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</si>
  <si>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</si>
  <si>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</si>
  <si>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</si>
  <si>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</si>
  <si>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</si>
  <si>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</si>
  <si>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</si>
  <si>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</si>
  <si>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</si>
  <si>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</si>
  <si>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</si>
  <si>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</si>
  <si>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</si>
  <si>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</si>
  <si>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</si>
  <si>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</si>
  <si>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</si>
  <si>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</si>
  <si>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</si>
  <si>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</si>
  <si>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</si>
  <si>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</si>
  <si>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</si>
  <si>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</si>
  <si>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</si>
  <si>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</si>
  <si>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</si>
  <si>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</si>
  <si>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</si>
  <si>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</si>
  <si>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</si>
  <si>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</si>
  <si>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</si>
  <si>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</si>
  <si>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</si>
  <si>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</si>
  <si>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</si>
  <si>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</si>
  <si>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</si>
  <si>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</si>
  <si>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</si>
  <si>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</si>
  <si>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</si>
  <si>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</si>
  <si>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</si>
  <si>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</si>
  <si>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</si>
  <si>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</si>
  <si>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</si>
  <si>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</si>
  <si>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</si>
  <si>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</si>
  <si>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</si>
  <si>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</si>
  <si>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</si>
  <si>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</si>
  <si>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</si>
  <si>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</si>
  <si>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</si>
  <si>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</si>
  <si>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</si>
  <si>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</si>
  <si>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</si>
  <si>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</si>
  <si>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</si>
  <si>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</si>
  <si>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</si>
  <si>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</si>
  <si>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</si>
  <si>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</si>
  <si>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</si>
  <si>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</si>
  <si>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</si>
  <si>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</si>
  <si>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</si>
  <si>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</si>
  <si>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</si>
  <si>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</si>
  <si>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</si>
  <si>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</si>
  <si>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</si>
  <si>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</si>
  <si>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</si>
  <si>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</si>
  <si>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</si>
  <si>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</si>
  <si>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</si>
  <si>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</si>
  <si>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</si>
  <si>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</si>
  <si>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</si>
  <si>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</si>
  <si>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</si>
  <si>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</si>
  <si>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</si>
  <si>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</si>
  <si>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</si>
  <si>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</si>
  <si>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</si>
  <si>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</si>
  <si>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</si>
  <si>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</si>
  <si>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</si>
  <si>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</si>
  <si>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</si>
  <si>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</si>
  <si>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</si>
  <si>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</si>
  <si>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</si>
  <si>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</si>
  <si>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</si>
  <si>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</si>
  <si>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</si>
  <si>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</si>
  <si>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</si>
  <si>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</si>
  <si>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</si>
  <si>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</si>
  <si>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</si>
  <si>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</si>
  <si>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</si>
  <si>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</si>
  <si>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</si>
  <si>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</si>
  <si>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</si>
  <si>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</si>
  <si>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</si>
  <si>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</si>
  <si>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</si>
  <si>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</si>
  <si>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</si>
  <si>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</si>
  <si>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</si>
  <si>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</si>
  <si>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</si>
  <si>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</si>
  <si>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</si>
  <si>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</si>
  <si>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</si>
  <si>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</si>
  <si>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</si>
  <si>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</si>
  <si>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</si>
  <si>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</si>
  <si>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</si>
  <si>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</si>
  <si>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</si>
  <si>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</si>
  <si>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</si>
  <si>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</si>
  <si>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</si>
  <si>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</si>
  <si>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</si>
  <si>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</si>
  <si>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</si>
  <si>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</si>
  <si>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</si>
  <si>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</si>
  <si>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</si>
  <si>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</si>
  <si>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</si>
  <si>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</si>
  <si>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</si>
  <si>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</si>
  <si>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</si>
  <si>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</si>
  <si>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</si>
  <si>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</si>
  <si>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</si>
  <si>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</si>
  <si>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</si>
  <si>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</si>
  <si>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</si>
  <si>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</si>
  <si>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</si>
  <si>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</si>
  <si>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</si>
  <si>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</si>
  <si>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</si>
  <si>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</si>
  <si>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</si>
  <si>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</si>
  <si>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</si>
  <si>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</si>
  <si>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</si>
  <si>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</si>
  <si>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</si>
  <si>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</si>
  <si>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</si>
  <si>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</si>
  <si>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</si>
  <si>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</si>
  <si>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</si>
  <si>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</si>
  <si>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</si>
  <si>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</si>
  <si>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</si>
  <si>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</si>
  <si>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</si>
  <si>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</si>
  <si>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</si>
  <si>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</si>
  <si>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</si>
  <si>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</si>
  <si>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</si>
  <si>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</si>
  <si>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</si>
  <si>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</si>
  <si>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</si>
  <si>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</si>
  <si>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</si>
  <si>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</si>
  <si>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</si>
  <si>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</si>
  <si>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</si>
  <si>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</si>
  <si>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</si>
  <si>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</si>
  <si>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</si>
  <si>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</si>
  <si>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</si>
  <si>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</si>
  <si>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</si>
  <si>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</si>
  <si>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</si>
  <si>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</si>
  <si>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</si>
  <si>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</si>
  <si>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</si>
  <si>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</si>
  <si>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</si>
  <si>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</si>
  <si>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</si>
  <si>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</si>
  <si>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</si>
  <si>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</si>
  <si>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</si>
  <si>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</si>
  <si>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</si>
  <si>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</si>
  <si>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</si>
  <si>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</si>
  <si>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</si>
  <si>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</si>
  <si>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</si>
  <si>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</si>
  <si>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</si>
  <si>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</si>
  <si>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</si>
  <si>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</si>
  <si>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</si>
  <si>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</si>
  <si>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</si>
  <si>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</si>
  <si>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</si>
  <si>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</si>
  <si>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</si>
  <si>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</si>
  <si>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</si>
  <si>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</si>
  <si>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</si>
  <si>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</si>
  <si>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</si>
  <si>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</si>
  <si>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</si>
  <si>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</si>
  <si>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</si>
  <si>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</si>
  <si>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</si>
  <si>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</si>
  <si>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</si>
  <si>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</si>
  <si>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</si>
  <si>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</si>
  <si>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</si>
  <si>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</si>
  <si>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</si>
  <si>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</si>
  <si>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</si>
  <si>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</si>
  <si>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</si>
  <si>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</si>
  <si>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</si>
  <si>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</si>
  <si>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</si>
  <si>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</si>
  <si>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</si>
  <si>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</si>
  <si>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</si>
  <si>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</si>
  <si>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</si>
  <si>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</si>
  <si>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</si>
  <si>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</si>
  <si>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</si>
  <si>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</si>
  <si>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</si>
  <si>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</si>
  <si>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</si>
  <si>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</si>
  <si>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</si>
  <si>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</si>
  <si>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</si>
  <si>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</si>
  <si>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</si>
  <si>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</si>
  <si>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</si>
  <si>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</si>
  <si>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</si>
  <si>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</si>
  <si>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</si>
  <si>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</si>
  <si>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</si>
  <si>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</si>
  <si>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</si>
  <si>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</si>
  <si>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</si>
  <si>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</si>
  <si>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</si>
  <si>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</si>
  <si>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</si>
  <si>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</si>
  <si>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</si>
  <si>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</si>
  <si>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</si>
  <si>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</si>
  <si>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</si>
  <si>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</si>
  <si>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</si>
  <si>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</si>
  <si>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</si>
  <si>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</si>
  <si>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</si>
  <si>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</si>
  <si>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</si>
  <si>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</si>
  <si>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</si>
  <si>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</si>
  <si>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</si>
  <si>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</si>
  <si>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</si>
  <si>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</si>
  <si>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</si>
  <si>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</si>
  <si>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</si>
  <si>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</si>
  <si>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</si>
  <si>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</si>
  <si>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</si>
  <si>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</si>
  <si>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</si>
  <si>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</si>
  <si>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</si>
  <si>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</si>
  <si>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</si>
  <si>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</si>
  <si>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</si>
  <si>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</si>
  <si>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</si>
  <si>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</si>
  <si>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</si>
  <si>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</si>
  <si>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</si>
  <si>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</si>
  <si>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</si>
  <si>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</si>
  <si>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</si>
  <si>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</si>
  <si>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</si>
  <si>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</si>
  <si>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</si>
  <si>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</si>
  <si>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</si>
  <si>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</si>
  <si>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</si>
  <si>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</si>
  <si>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</si>
  <si>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</si>
  <si>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</si>
  <si>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</si>
  <si>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</si>
  <si>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</si>
  <si>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</si>
  <si>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</si>
  <si>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</si>
  <si>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</si>
  <si>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</si>
  <si>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</si>
  <si>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</si>
  <si>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</si>
  <si>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</si>
  <si>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</si>
  <si>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</si>
  <si>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</si>
  <si>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</si>
  <si>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</si>
  <si>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</si>
  <si>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</si>
  <si>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</si>
  <si>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</si>
  <si>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</si>
  <si>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</si>
  <si>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</si>
  <si>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</si>
  <si>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</si>
  <si>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</si>
  <si>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</si>
  <si>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</si>
  <si>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</si>
  <si>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</si>
  <si>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</si>
  <si>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</si>
  <si>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</si>
  <si>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</si>
  <si>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</si>
  <si>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</si>
  <si>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</si>
  <si>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</si>
  <si>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</si>
  <si>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</si>
  <si>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</si>
  <si>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</si>
  <si>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</si>
  <si>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</si>
  <si>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</si>
  <si>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</si>
  <si>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</si>
  <si>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</si>
  <si>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</si>
  <si>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</si>
  <si>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</si>
  <si>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</si>
  <si>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</si>
  <si>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</si>
  <si>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</si>
  <si>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</si>
  <si>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</si>
  <si>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</si>
  <si>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</si>
  <si>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</si>
  <si>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</si>
  <si>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</si>
  <si>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</si>
  <si>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</si>
  <si>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</si>
  <si>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</si>
  <si>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</si>
  <si>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</si>
  <si>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</si>
  <si>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</si>
  <si>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</si>
  <si>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</si>
  <si>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</si>
  <si>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</si>
  <si>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</si>
  <si>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</si>
  <si>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</si>
  <si>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</si>
  <si>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</si>
  <si>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</si>
  <si>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</si>
  <si>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</si>
  <si>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</si>
  <si>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</si>
  <si>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</si>
  <si>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</si>
  <si>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</si>
  <si>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</si>
  <si>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</si>
  <si>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</si>
  <si>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</si>
  <si>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</si>
  <si>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</si>
  <si>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</si>
  <si>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</si>
  <si>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</si>
  <si>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</si>
  <si>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</si>
  <si>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</si>
  <si>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</si>
  <si>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</si>
  <si>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</si>
  <si>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</si>
  <si>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</si>
  <si>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</si>
  <si>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</si>
  <si>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</si>
  <si>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</si>
  <si>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</si>
  <si>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</si>
  <si>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</si>
  <si>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</si>
  <si>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</si>
  <si>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</si>
  <si>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</si>
  <si>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</si>
  <si>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</si>
  <si>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</si>
  <si>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</si>
  <si>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</si>
  <si>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</si>
  <si>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</si>
  <si>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</si>
  <si>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</si>
  <si>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</si>
  <si>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</si>
  <si>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</si>
  <si>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</si>
  <si>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</si>
  <si>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</si>
  <si>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</si>
  <si>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</si>
  <si>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</si>
  <si>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</si>
  <si>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</si>
  <si>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</si>
  <si>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</si>
  <si>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</si>
  <si>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</si>
  <si>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</si>
  <si>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</si>
  <si>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</si>
  <si>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</si>
  <si>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</si>
  <si>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</si>
  <si>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</si>
  <si>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</si>
  <si>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</si>
  <si>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</si>
  <si>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</si>
  <si>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</si>
  <si>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</si>
  <si>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</si>
  <si>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</si>
  <si>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</si>
  <si>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</si>
  <si>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</si>
  <si>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</si>
  <si>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</si>
  <si>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</si>
  <si>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</si>
  <si>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</si>
  <si>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</si>
  <si>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</si>
  <si>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</si>
  <si>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</si>
  <si>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</si>
  <si>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</si>
  <si>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</si>
  <si>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</si>
  <si>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</si>
  <si>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</si>
  <si>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</si>
  <si>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</si>
  <si>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</si>
  <si>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</si>
  <si>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</si>
  <si>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</si>
  <si>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</si>
  <si>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</si>
  <si>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</si>
  <si>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</si>
  <si>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</si>
  <si>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</si>
  <si>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</si>
  <si>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</si>
  <si>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</si>
  <si>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</si>
  <si>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</si>
  <si>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</si>
  <si>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</si>
  <si>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</si>
  <si>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</si>
  <si>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</si>
  <si>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</si>
  <si>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</si>
  <si>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</si>
  <si>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</si>
  <si>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</si>
  <si>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</si>
  <si>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</si>
  <si>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</si>
  <si>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</si>
  <si>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</si>
  <si>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</si>
  <si>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</si>
  <si>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</si>
  <si>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</si>
  <si>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</si>
  <si>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</si>
  <si>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</si>
  <si>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</si>
  <si>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</si>
  <si>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</si>
  <si>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</si>
  <si>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</si>
  <si>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</si>
  <si>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</si>
  <si>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</si>
  <si>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</si>
  <si>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</si>
  <si>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</si>
  <si>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</si>
  <si>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</si>
  <si>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</si>
  <si>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</si>
  <si>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</si>
  <si>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</si>
  <si>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</si>
  <si>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</si>
  <si>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</si>
  <si>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</si>
  <si>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</si>
  <si>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</si>
  <si>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</si>
  <si>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</si>
  <si>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</si>
  <si>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</si>
  <si>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</si>
  <si>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</si>
  <si>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</si>
  <si>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</si>
  <si>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</si>
  <si>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</si>
  <si>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</si>
  <si>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</si>
  <si>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</si>
  <si>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</si>
  <si>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</si>
  <si>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</si>
  <si>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</si>
  <si>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</si>
  <si>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</si>
  <si>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</si>
  <si>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</si>
  <si>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</si>
  <si>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</si>
  <si>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</si>
  <si>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</si>
  <si>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</si>
  <si>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</si>
  <si>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</si>
  <si>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</si>
  <si>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</si>
  <si>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</si>
  <si>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</si>
  <si>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</si>
  <si>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</si>
  <si>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</si>
  <si>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</si>
  <si>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</si>
  <si>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</si>
  <si>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</si>
  <si>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</si>
  <si>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</si>
  <si>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</si>
  <si>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</si>
  <si>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</si>
  <si>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</si>
  <si>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</si>
  <si>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</si>
  <si>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</si>
  <si>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</si>
  <si>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</si>
  <si>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</si>
  <si>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</si>
  <si>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</si>
  <si>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</si>
  <si>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</si>
  <si>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</si>
  <si>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</si>
  <si>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</si>
  <si>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</si>
  <si>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</si>
  <si>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</si>
  <si>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</si>
  <si>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</si>
  <si>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</si>
  <si>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</si>
  <si>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</si>
  <si>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</si>
  <si>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</si>
  <si>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</si>
  <si>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</si>
  <si>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</si>
  <si>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</si>
  <si>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</si>
  <si>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</si>
  <si>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</si>
  <si>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</si>
  <si>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</si>
  <si>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</si>
  <si>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</si>
  <si>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</si>
  <si>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</si>
  <si>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</si>
  <si>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</si>
  <si>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</si>
  <si>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</si>
  <si>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</si>
  <si>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</si>
  <si>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</si>
  <si>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</si>
  <si>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</si>
  <si>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</si>
  <si>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</si>
  <si>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</si>
  <si>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</si>
  <si>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</si>
  <si>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</si>
  <si>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</si>
  <si>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</si>
  <si>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</si>
  <si>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</si>
  <si>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</si>
  <si>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</si>
  <si>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</si>
  <si>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</si>
  <si>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</si>
  <si>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</si>
  <si>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</si>
  <si>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</si>
  <si>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</si>
  <si>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</si>
  <si>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</si>
  <si>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</si>
  <si>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</si>
  <si>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</si>
  <si>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</si>
  <si>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</si>
  <si>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</si>
  <si>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</si>
  <si>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</si>
  <si>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</si>
  <si>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</si>
  <si>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</si>
  <si>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</si>
  <si>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</si>
  <si>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</si>
  <si>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</si>
  <si>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</si>
  <si>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</si>
  <si>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</si>
  <si>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</si>
  <si>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</si>
  <si>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</si>
  <si>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</si>
  <si>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</si>
  <si>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</si>
  <si>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</si>
  <si>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</si>
  <si>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</si>
  <si>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</si>
  <si>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</si>
  <si>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</si>
  <si>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</si>
  <si>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</si>
  <si>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</si>
  <si>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</si>
  <si>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</si>
  <si>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</si>
  <si>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</si>
  <si>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</si>
  <si>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</si>
  <si>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</si>
  <si>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</si>
  <si>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</si>
  <si>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</si>
  <si>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</si>
  <si>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</si>
  <si>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</si>
  <si>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</si>
  <si>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</si>
  <si>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</si>
  <si>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</si>
  <si>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</si>
  <si>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</si>
  <si>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</si>
  <si>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</si>
  <si>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</si>
  <si>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</si>
  <si>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</si>
  <si>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</si>
  <si>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</si>
  <si>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</si>
  <si>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</si>
  <si>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</si>
  <si>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</si>
  <si>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</si>
  <si>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</si>
  <si>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</si>
  <si>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</si>
  <si>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</si>
  <si>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</si>
  <si>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</si>
  <si>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</si>
  <si>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</si>
  <si>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</si>
  <si>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</si>
  <si>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</si>
  <si>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</si>
  <si>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</si>
  <si>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</si>
  <si>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</si>
  <si>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</si>
  <si>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</si>
  <si>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</si>
  <si>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</si>
  <si>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</si>
  <si>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</si>
  <si>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</si>
  <si>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</si>
  <si>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</si>
  <si>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</si>
  <si>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</si>
  <si>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</si>
  <si>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</si>
  <si>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</si>
  <si>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</si>
  <si>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</si>
  <si>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</si>
  <si>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</si>
  <si>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</si>
  <si>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</si>
  <si>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</si>
  <si>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</si>
  <si>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</si>
  <si>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</si>
  <si>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</si>
  <si>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</si>
  <si>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</si>
  <si>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</si>
  <si>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</si>
  <si>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</si>
  <si>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</si>
  <si>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</si>
  <si>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</si>
  <si>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</si>
  <si>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</si>
  <si>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</si>
  <si>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</si>
  <si>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</si>
  <si>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</si>
  <si>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</si>
  <si>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</si>
  <si>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</si>
  <si>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</si>
  <si>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</si>
  <si>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</si>
  <si>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</si>
  <si>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</si>
  <si>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</si>
  <si>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</si>
  <si>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</si>
  <si>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</si>
  <si>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</si>
  <si>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</si>
  <si>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</si>
  <si>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</si>
  <si>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</si>
  <si>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</si>
  <si>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</si>
  <si>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</si>
  <si>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</si>
  <si>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</si>
  <si>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</si>
  <si>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</si>
  <si>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</si>
  <si>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</si>
  <si>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</si>
  <si>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</si>
  <si>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</si>
  <si>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</si>
  <si>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</si>
  <si>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</si>
  <si>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</si>
  <si>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</si>
  <si>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</si>
  <si>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</si>
  <si>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</si>
  <si>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</si>
  <si>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</si>
  <si>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</si>
  <si>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</si>
  <si>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</si>
  <si>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</si>
  <si>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</si>
  <si>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</si>
  <si>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</si>
  <si>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</si>
  <si>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</si>
  <si>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</si>
  <si>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</si>
  <si>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</si>
  <si>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</si>
  <si>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</si>
  <si>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</si>
  <si>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</si>
  <si>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</si>
  <si>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</si>
  <si>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</si>
  <si>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</si>
  <si>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</si>
  <si>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</si>
  <si>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</si>
  <si>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</si>
  <si>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</si>
  <si>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</si>
  <si>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</si>
  <si>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</si>
  <si>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</si>
  <si>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</si>
  <si>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</si>
  <si>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</si>
  <si>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</si>
  <si>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</si>
  <si>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</si>
  <si>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</si>
  <si>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</si>
  <si>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</si>
  <si>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</si>
  <si>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</si>
  <si>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</si>
  <si>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</si>
  <si>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</si>
  <si>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</si>
  <si>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</si>
  <si>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</si>
  <si>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</si>
  <si>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</si>
  <si>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</si>
  <si>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</si>
  <si>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</si>
  <si>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</si>
  <si>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</si>
  <si>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</si>
  <si>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</si>
  <si>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</si>
  <si>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</si>
  <si>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</si>
  <si>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</si>
  <si>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</si>
  <si>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</si>
  <si>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</si>
  <si>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</si>
  <si>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</si>
  <si>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</si>
  <si>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</si>
  <si>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</si>
  <si>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</si>
  <si>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</si>
  <si>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</si>
  <si>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</si>
  <si>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</si>
  <si>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</si>
  <si>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</si>
  <si>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</si>
  <si>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</si>
  <si>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</si>
  <si>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</si>
  <si>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</si>
  <si>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</si>
  <si>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</si>
  <si>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</si>
  <si>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</si>
  <si>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</si>
  <si>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</si>
  <si>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</si>
  <si>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</si>
  <si>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</si>
  <si>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</si>
  <si>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</si>
  <si>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</si>
  <si>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</si>
  <si>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</si>
  <si>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</si>
  <si>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</si>
  <si>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</si>
  <si>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</si>
  <si>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</si>
  <si>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</si>
  <si>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</si>
  <si>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</si>
  <si>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</si>
  <si>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</si>
  <si>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</si>
  <si>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</si>
  <si>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</si>
  <si>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</si>
  <si>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</si>
  <si>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</si>
  <si>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</si>
  <si>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</si>
  <si>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</si>
  <si>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</si>
  <si>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</si>
  <si>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</si>
  <si>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</si>
  <si>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</si>
  <si>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</si>
  <si>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</si>
  <si>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</si>
  <si>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</si>
  <si>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</si>
  <si>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</si>
  <si>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</si>
  <si>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</si>
  <si>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</si>
  <si>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</si>
  <si>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</si>
  <si>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</si>
  <si>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</si>
  <si>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</si>
  <si>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</si>
  <si>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</si>
  <si>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</si>
  <si>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</si>
  <si>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</si>
  <si>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</si>
  <si>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</si>
  <si>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</si>
  <si>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</si>
  <si>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</si>
  <si>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</si>
  <si>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</si>
  <si>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</si>
  <si>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</si>
  <si>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</si>
  <si>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</si>
  <si>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</si>
  <si>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</si>
  <si>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</si>
  <si>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</si>
  <si>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</si>
  <si>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</si>
  <si>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</si>
  <si>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</si>
  <si>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</si>
  <si>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</si>
  <si>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</si>
  <si>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</si>
  <si>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</si>
  <si>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</si>
  <si>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</si>
  <si>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</si>
  <si>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</si>
  <si>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</si>
  <si>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</si>
  <si>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</si>
  <si>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</si>
  <si>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</si>
  <si>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</si>
  <si>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</si>
  <si>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</si>
  <si>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</si>
  <si>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</si>
  <si>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</si>
  <si>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</si>
  <si>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</si>
  <si>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</si>
  <si>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</si>
  <si>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</si>
  <si>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</si>
  <si>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</si>
  <si>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</si>
  <si>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</si>
  <si>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</si>
  <si>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</si>
  <si>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</si>
  <si>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</si>
  <si>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</si>
  <si>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</si>
  <si>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</si>
  <si>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</si>
  <si>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</si>
  <si>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</si>
  <si>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</si>
  <si>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</si>
  <si>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</si>
  <si>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</si>
  <si>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</si>
  <si>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</si>
  <si>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</si>
  <si>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</si>
  <si>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</si>
  <si>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</si>
  <si>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</si>
  <si>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</si>
  <si>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</si>
  <si>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</si>
  <si>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</si>
  <si>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</si>
  <si>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</si>
  <si>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</si>
  <si>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</si>
  <si>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</si>
  <si>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</si>
  <si>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</si>
  <si>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</si>
  <si>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</si>
  <si>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</si>
  <si>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</si>
  <si>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</si>
  <si>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</si>
  <si>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</si>
  <si>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</si>
  <si>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</si>
  <si>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</si>
  <si>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</si>
  <si>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</si>
  <si>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</si>
  <si>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</si>
  <si>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</si>
  <si>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</si>
  <si>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</si>
  <si>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</si>
  <si>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</si>
  <si>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</si>
  <si>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</si>
  <si>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</si>
  <si>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</si>
  <si>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</si>
  <si>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</si>
  <si>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</si>
  <si>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</si>
  <si>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</si>
  <si>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</si>
  <si>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</si>
  <si>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</si>
  <si>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</si>
  <si>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</si>
  <si>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</si>
  <si>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</si>
  <si>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</si>
  <si>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</si>
  <si>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</si>
  <si>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</si>
  <si>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</si>
  <si>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</si>
  <si>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</si>
  <si>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</si>
  <si>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</si>
  <si>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</si>
  <si>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</si>
  <si>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</si>
  <si>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</si>
  <si>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</si>
  <si>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</si>
  <si>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</si>
  <si>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</si>
  <si>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</si>
  <si>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</si>
  <si>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</si>
  <si>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</si>
  <si>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</si>
  <si>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</si>
  <si>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</si>
  <si>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</si>
  <si>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</si>
  <si>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</si>
  <si>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</si>
  <si>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</si>
  <si>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</si>
  <si>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</si>
  <si>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</si>
  <si>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</si>
  <si>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</si>
  <si>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</si>
  <si>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</si>
  <si>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</si>
  <si>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</si>
  <si>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</si>
  <si>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</si>
  <si>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</si>
  <si>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</si>
  <si>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</si>
  <si>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</si>
  <si>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</si>
  <si>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</si>
  <si>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</si>
  <si>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</si>
  <si>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</si>
  <si>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</si>
  <si>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</si>
  <si>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</si>
  <si>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</si>
  <si>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</si>
  <si>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</si>
  <si>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</si>
  <si>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</si>
  <si>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</si>
  <si>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</si>
  <si>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</si>
  <si>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</si>
  <si>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</si>
  <si>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</si>
  <si>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</si>
  <si>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</si>
  <si>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</si>
  <si>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</si>
  <si>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</si>
  <si>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</si>
  <si>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</si>
  <si>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</si>
  <si>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</si>
  <si>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</si>
  <si>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</si>
  <si>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</si>
  <si>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</si>
  <si>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</si>
  <si>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</si>
  <si>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</si>
  <si>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</si>
  <si>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</si>
  <si>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</si>
  <si>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</si>
  <si>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</si>
  <si>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</si>
  <si>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</si>
  <si>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</si>
  <si>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</si>
  <si>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</si>
  <si>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</si>
  <si>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</si>
  <si>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</si>
  <si>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</si>
  <si>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</si>
  <si>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</si>
  <si>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</si>
  <si>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</si>
  <si>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</si>
  <si>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</si>
  <si>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</si>
  <si>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</si>
  <si>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</si>
  <si>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</si>
  <si>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</si>
  <si>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</si>
  <si>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</si>
  <si>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</si>
  <si>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</si>
  <si>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</si>
  <si>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</si>
  <si>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</si>
  <si>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</si>
  <si>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</si>
  <si>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</si>
  <si>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</si>
  <si>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</si>
  <si>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</si>
  <si>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</si>
  <si>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</si>
  <si>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</si>
  <si>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</si>
  <si>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</si>
  <si>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</si>
  <si>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</si>
  <si>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</si>
  <si>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</si>
  <si>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</si>
  <si>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</si>
  <si>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</si>
  <si>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</si>
  <si>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</si>
  <si>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</si>
  <si>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</si>
  <si>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</si>
  <si>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</si>
  <si>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</si>
  <si>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</si>
  <si>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</si>
  <si>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</si>
  <si>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</si>
  <si>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</si>
  <si>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</si>
  <si>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</si>
  <si>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</si>
  <si>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</si>
  <si>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</si>
  <si>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</si>
  <si>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</si>
  <si>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</si>
  <si>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</si>
  <si>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</si>
  <si>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</si>
  <si>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</si>
  <si>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</si>
  <si>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</si>
  <si>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</si>
  <si>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</si>
  <si>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</si>
  <si>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</si>
  <si>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</si>
  <si>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</si>
  <si>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</si>
  <si>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</si>
  <si>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</si>
  <si>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</si>
  <si>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</si>
  <si>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</si>
  <si>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</si>
  <si>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</si>
  <si>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</si>
  <si>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</si>
  <si>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</si>
  <si>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</si>
  <si>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</si>
  <si>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</si>
  <si>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</si>
  <si>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</si>
  <si>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</si>
  <si>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</si>
  <si>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</si>
  <si>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</si>
  <si>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</si>
  <si>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</si>
  <si>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</si>
  <si>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</si>
  <si>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</si>
  <si>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</si>
  <si>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</si>
  <si>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</si>
  <si>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</si>
  <si>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</si>
  <si>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</si>
  <si>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</si>
  <si>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</si>
  <si>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</si>
  <si>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</si>
  <si>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</si>
  <si>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</si>
  <si>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</si>
  <si>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</si>
  <si>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</si>
  <si>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</si>
  <si>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</si>
  <si>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</si>
  <si>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</si>
  <si>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</si>
  <si>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</si>
  <si>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</si>
  <si>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</si>
  <si>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</si>
  <si>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</si>
  <si>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</si>
  <si>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</si>
  <si>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</si>
  <si>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</si>
  <si>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</si>
  <si>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</si>
  <si>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</si>
  <si>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</si>
  <si>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</si>
  <si>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</si>
  <si>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</si>
  <si>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</si>
  <si>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</si>
  <si>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</si>
  <si>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</si>
  <si>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</si>
  <si>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</si>
  <si>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</si>
  <si>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</si>
  <si>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</si>
  <si>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</si>
  <si>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</si>
  <si>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</si>
  <si>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</si>
  <si>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</si>
  <si>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</si>
  <si>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</si>
  <si>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</si>
  <si>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</si>
  <si>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</si>
  <si>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</si>
  <si>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</si>
  <si>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</si>
  <si>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</si>
  <si>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</si>
  <si>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</si>
  <si>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</si>
  <si>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</si>
  <si>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</si>
  <si>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</si>
  <si>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</si>
  <si>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</si>
  <si>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</si>
  <si>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</si>
  <si>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</si>
  <si>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</si>
  <si>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</si>
  <si>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</si>
  <si>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</si>
  <si>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</si>
  <si>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</si>
  <si>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</si>
  <si>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</si>
  <si>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</si>
  <si>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</si>
  <si>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</si>
  <si>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</si>
  <si>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</si>
  <si>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</si>
  <si>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</si>
  <si>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</si>
  <si>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</si>
  <si>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</si>
  <si>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</si>
  <si>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</si>
  <si>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</si>
  <si>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</si>
  <si>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</si>
  <si>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</si>
  <si>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</si>
  <si>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</si>
  <si>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</si>
  <si>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</si>
  <si>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</si>
  <si>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</si>
  <si>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</si>
  <si>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</si>
  <si>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</si>
  <si>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</si>
  <si>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</si>
  <si>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</si>
  <si>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</si>
  <si>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</si>
  <si>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</si>
  <si>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</si>
  <si>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</si>
  <si>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</si>
  <si>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</si>
  <si>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</si>
  <si>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</si>
  <si>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</si>
  <si>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</si>
  <si>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</si>
  <si>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</si>
  <si>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</si>
  <si>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</si>
  <si>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</si>
  <si>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</si>
  <si>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</si>
  <si>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</si>
  <si>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</si>
  <si>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</si>
  <si>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</si>
  <si>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</si>
  <si>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</si>
  <si>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</si>
  <si>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</si>
  <si>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</si>
  <si>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</si>
  <si>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</si>
  <si>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</si>
  <si>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</si>
  <si>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</si>
  <si>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</si>
  <si>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</si>
  <si>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</si>
  <si>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</si>
  <si>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</si>
  <si>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</si>
  <si>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</si>
  <si>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</si>
  <si>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</si>
  <si>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</si>
  <si>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</si>
  <si>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</si>
  <si>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</si>
  <si>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</si>
  <si>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</si>
  <si>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</si>
  <si>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</si>
  <si>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</si>
  <si>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</si>
  <si>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</si>
  <si>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</si>
  <si>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</si>
  <si>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</si>
  <si>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</si>
  <si>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</si>
  <si>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</si>
  <si>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</si>
  <si>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</si>
  <si>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</si>
  <si>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</si>
  <si>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</si>
  <si>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</si>
  <si>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</si>
  <si>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</si>
  <si>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</si>
  <si>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</si>
  <si>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</si>
  <si>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</si>
  <si>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</si>
  <si>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</si>
  <si>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</si>
  <si>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</si>
  <si>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</si>
  <si>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</si>
  <si>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</si>
  <si>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</si>
  <si>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</si>
  <si>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</si>
  <si>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</si>
  <si>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</si>
  <si>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</si>
  <si>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</si>
  <si>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</si>
  <si>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</si>
  <si>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</si>
  <si>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</si>
  <si>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</si>
  <si>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</si>
  <si>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</si>
  <si>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</si>
  <si>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</si>
  <si>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</si>
  <si>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</si>
  <si>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</si>
  <si>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</si>
  <si>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</si>
  <si>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</si>
  <si>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</si>
  <si>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</si>
  <si>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</si>
  <si>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</si>
  <si>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</si>
  <si>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</si>
  <si>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</si>
  <si>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</si>
  <si>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</si>
  <si>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</si>
  <si>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</si>
  <si>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</si>
  <si>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</si>
  <si>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</si>
  <si>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</si>
  <si>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</si>
  <si>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</si>
  <si>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</si>
  <si>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</si>
  <si>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</si>
  <si>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</si>
  <si>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</si>
  <si>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</si>
  <si>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</si>
  <si>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</si>
  <si>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</si>
  <si>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</si>
  <si>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</si>
  <si>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</si>
  <si>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</si>
  <si>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</si>
  <si>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</si>
  <si>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</si>
  <si>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</si>
  <si>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</si>
  <si>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</si>
  <si>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</si>
  <si>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</si>
  <si>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</si>
  <si>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</si>
  <si>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</si>
  <si>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</si>
  <si>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</si>
  <si>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</si>
  <si>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</si>
  <si>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</si>
  <si>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</si>
  <si>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</si>
  <si>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</si>
  <si>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</si>
  <si>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</si>
  <si>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</si>
  <si>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</si>
  <si>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</si>
  <si>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</si>
  <si>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</si>
  <si>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</si>
  <si>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</si>
  <si>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</si>
  <si>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</si>
  <si>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</si>
  <si>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</si>
  <si>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</si>
  <si>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</si>
  <si>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</si>
  <si>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</si>
  <si>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</si>
  <si>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</si>
  <si>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</si>
  <si>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</si>
  <si>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</si>
  <si>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</si>
  <si>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</si>
  <si>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</si>
  <si>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</si>
  <si>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</si>
  <si>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</si>
  <si>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</si>
  <si>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</si>
  <si>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</si>
  <si>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</si>
  <si>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</si>
  <si>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</si>
  <si>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</si>
  <si>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</si>
  <si>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</si>
  <si>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</si>
  <si>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</si>
  <si>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</si>
  <si>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</si>
  <si>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</si>
  <si>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</si>
  <si>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</si>
  <si>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</si>
  <si>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</si>
  <si>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</si>
  <si>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</si>
  <si>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</si>
  <si>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</si>
  <si>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</si>
  <si>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</si>
  <si>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</si>
  <si>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</si>
  <si>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</si>
  <si>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</si>
  <si>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</si>
  <si>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</si>
  <si>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</si>
  <si>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</si>
  <si>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</si>
  <si>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</si>
  <si>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</si>
  <si>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</si>
  <si>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</si>
  <si>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</si>
  <si>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</si>
  <si>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</si>
  <si>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</si>
  <si>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</si>
  <si>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</si>
  <si>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</si>
  <si>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</si>
  <si>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</si>
  <si>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</si>
  <si>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</si>
  <si>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</si>
  <si>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</si>
  <si>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</si>
  <si>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</si>
  <si>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</si>
  <si>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</si>
  <si>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</si>
  <si>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</si>
  <si>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</si>
  <si>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</si>
  <si>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</si>
  <si>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</si>
  <si>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</si>
  <si>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</si>
  <si>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</si>
  <si>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</si>
  <si>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</si>
  <si>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</si>
  <si>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</si>
  <si>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</si>
  <si>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</si>
  <si>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</si>
  <si>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</si>
  <si>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</si>
  <si>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</si>
  <si>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</si>
  <si>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</si>
  <si>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</si>
  <si>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</si>
  <si>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</si>
  <si>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</si>
  <si>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</si>
  <si>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</si>
  <si>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</si>
  <si>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</si>
  <si>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</si>
  <si>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</si>
  <si>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</si>
  <si>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</si>
  <si>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</si>
  <si>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</si>
  <si>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</si>
  <si>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</si>
  <si>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</si>
  <si>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</si>
  <si>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</si>
  <si>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</si>
  <si>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</si>
  <si>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</si>
  <si>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</si>
  <si>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</si>
  <si>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</si>
  <si>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</si>
  <si>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</si>
  <si>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</si>
  <si>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</si>
  <si>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</si>
  <si>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</si>
  <si>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</si>
  <si>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</si>
  <si>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</si>
  <si>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</si>
  <si>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</si>
  <si>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</si>
  <si>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</si>
  <si>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</si>
  <si>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</si>
  <si>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</si>
  <si>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</si>
  <si>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</si>
  <si>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</si>
  <si>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</si>
  <si>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</si>
  <si>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</si>
  <si>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</si>
  <si>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</si>
  <si>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</si>
  <si>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</si>
  <si>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</si>
  <si>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</si>
  <si>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</si>
  <si>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</si>
  <si>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</si>
  <si>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</si>
  <si>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</si>
  <si>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</si>
  <si>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</si>
  <si>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</si>
  <si>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</si>
  <si>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</si>
  <si>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</si>
  <si>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</si>
  <si>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</si>
  <si>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</si>
  <si>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</si>
  <si>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</si>
  <si>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</si>
  <si>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</si>
  <si>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</si>
  <si>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</si>
  <si>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</si>
  <si>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</si>
  <si>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</si>
  <si>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</si>
  <si>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</si>
  <si>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</si>
  <si>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</si>
  <si>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</si>
  <si>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</si>
  <si>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</si>
  <si>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</si>
  <si>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</si>
  <si>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</si>
  <si>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</si>
  <si>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</si>
  <si>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</si>
  <si>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</si>
  <si>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</si>
  <si>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</si>
  <si>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</si>
  <si>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</si>
  <si>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</si>
  <si>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</si>
  <si>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</si>
  <si>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</si>
  <si>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</si>
  <si>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</si>
  <si>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</si>
  <si>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</si>
  <si>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</si>
  <si>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</si>
  <si>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</si>
  <si>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</si>
  <si>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</si>
  <si>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</si>
  <si>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</si>
  <si>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</si>
  <si>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</si>
  <si>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</si>
  <si>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</si>
  <si>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</si>
  <si>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</si>
  <si>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</si>
  <si>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</si>
  <si>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</si>
  <si>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</si>
  <si>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</si>
  <si>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</si>
  <si>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</si>
  <si>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</si>
  <si>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</si>
  <si>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</si>
  <si>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</si>
  <si>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</si>
  <si>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</si>
  <si>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</si>
  <si>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</si>
  <si>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</si>
  <si>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</si>
  <si>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</si>
  <si>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</si>
  <si>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</si>
  <si>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</si>
  <si>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</si>
  <si>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</si>
  <si>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</si>
  <si>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</si>
  <si>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</si>
  <si>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</si>
  <si>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</si>
  <si>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</si>
  <si>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</si>
  <si>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</si>
  <si>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</si>
  <si>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</si>
  <si>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</si>
  <si>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</si>
  <si>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</si>
  <si>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</si>
  <si>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</si>
  <si>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</si>
  <si>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</si>
  <si>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</si>
  <si>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</si>
  <si>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</si>
  <si>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</si>
  <si>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</si>
  <si>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</si>
  <si>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</si>
  <si>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</si>
  <si>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</si>
  <si>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</si>
  <si>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</si>
  <si>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</si>
  <si>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</si>
  <si>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</si>
  <si>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</si>
  <si>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</si>
  <si>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</si>
  <si>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</si>
  <si>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</si>
  <si>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</si>
  <si>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</si>
  <si>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</si>
  <si>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</si>
  <si>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</si>
  <si>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</si>
  <si>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</si>
  <si>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</si>
  <si>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</si>
  <si>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</si>
  <si>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</si>
  <si>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</si>
  <si>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</si>
  <si>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</si>
  <si>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</si>
  <si>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</si>
  <si>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</si>
  <si>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</si>
  <si>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</si>
  <si>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</si>
  <si>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</si>
  <si>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</si>
  <si>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</si>
  <si>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</si>
  <si>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</si>
  <si>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</si>
  <si>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</si>
  <si>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</si>
  <si>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</si>
  <si>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</si>
  <si>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</si>
  <si>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</si>
  <si>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</si>
  <si>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</si>
  <si>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</si>
  <si>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</si>
  <si>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</si>
  <si>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</si>
  <si>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</si>
  <si>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</si>
  <si>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</si>
  <si>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</si>
  <si>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</si>
  <si>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</si>
  <si>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</si>
  <si>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</si>
  <si>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</si>
  <si>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</si>
  <si>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</si>
  <si>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</si>
  <si>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</si>
  <si>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</si>
  <si>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</si>
  <si>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</si>
  <si>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</si>
  <si>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</si>
  <si>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</si>
  <si>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</si>
  <si>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</si>
  <si>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</si>
  <si>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</si>
  <si>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</si>
  <si>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</si>
  <si>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</si>
  <si>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</si>
  <si>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</si>
  <si>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</si>
  <si>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</si>
  <si>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</si>
  <si>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</si>
  <si>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</si>
  <si>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</si>
  <si>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</si>
  <si>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</si>
  <si>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</si>
  <si>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</si>
  <si>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</si>
  <si>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</si>
  <si>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</si>
  <si>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</si>
  <si>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</si>
  <si>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</si>
  <si>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</si>
  <si>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</si>
  <si>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</si>
  <si>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</si>
  <si>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</si>
  <si>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</si>
  <si>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</si>
  <si>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</si>
  <si>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</si>
  <si>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</si>
  <si>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</si>
  <si>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</si>
  <si>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</si>
  <si>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</si>
  <si>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</si>
  <si>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</si>
  <si>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</si>
  <si>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</si>
  <si>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</si>
  <si>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</si>
  <si>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</si>
  <si>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</si>
  <si>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</si>
  <si>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</si>
  <si>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</si>
  <si>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</si>
  <si>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</si>
  <si>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</si>
  <si>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</si>
  <si>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</si>
  <si>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</si>
  <si>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</si>
  <si>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</si>
  <si>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</si>
  <si>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</si>
  <si>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</si>
  <si>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</si>
  <si>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</si>
  <si>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</si>
  <si>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</si>
  <si>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</si>
  <si>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</si>
  <si>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</si>
  <si>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</si>
  <si>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</si>
  <si>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</si>
  <si>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</si>
  <si>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</si>
  <si>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</si>
  <si>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</si>
  <si>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</si>
  <si>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</si>
  <si>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</si>
  <si>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</si>
  <si>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</si>
  <si>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</si>
  <si>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</si>
  <si>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</si>
  <si>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</si>
  <si>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</si>
  <si>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</si>
  <si>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</si>
  <si>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</si>
  <si>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</si>
  <si>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</si>
  <si>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</si>
  <si>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</si>
  <si>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</si>
  <si>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</si>
  <si>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</si>
  <si>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</si>
  <si>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</si>
  <si>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</si>
  <si>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</si>
  <si>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</si>
  <si>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</si>
  <si>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</si>
  <si>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</si>
  <si>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</si>
  <si>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</si>
  <si>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</si>
  <si>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</si>
  <si>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</si>
  <si>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</si>
  <si>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</si>
  <si>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</si>
  <si>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</si>
  <si>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</si>
  <si>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</si>
  <si>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</si>
  <si>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</si>
  <si>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</si>
  <si>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</si>
  <si>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</si>
  <si>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</si>
  <si>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</si>
  <si>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</si>
  <si>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</si>
  <si>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</si>
  <si>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</si>
  <si>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</si>
  <si>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</si>
  <si>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</si>
  <si>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</si>
  <si>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</si>
  <si>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</si>
  <si>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</si>
  <si>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</si>
  <si>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</si>
  <si>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</si>
  <si>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</si>
  <si>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</si>
  <si>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</si>
  <si>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</si>
  <si>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</si>
  <si>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</si>
  <si>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</si>
  <si>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</si>
  <si>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</si>
  <si>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</si>
  <si>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</si>
  <si>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</si>
  <si>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</si>
  <si>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</si>
  <si>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</si>
  <si>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</si>
  <si>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</si>
  <si>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</si>
  <si>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</si>
  <si>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</si>
  <si>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</si>
  <si>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</si>
  <si>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</si>
  <si>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</si>
  <si>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</si>
  <si>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</si>
  <si>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</si>
  <si>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</si>
  <si>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</si>
  <si>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</si>
  <si>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</si>
  <si>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</si>
  <si>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</si>
  <si>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</si>
  <si>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</si>
  <si>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</si>
  <si>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</si>
  <si>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</si>
  <si>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</si>
  <si>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</si>
  <si>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</si>
  <si>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</si>
  <si>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</si>
  <si>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</si>
  <si>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</si>
  <si>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</si>
  <si>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</si>
  <si>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</si>
  <si>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</si>
  <si>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</si>
  <si>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</si>
  <si>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</si>
  <si>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</si>
  <si>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</si>
  <si>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</si>
  <si>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</si>
  <si>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</si>
  <si>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</si>
  <si>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</si>
  <si>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</si>
  <si>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</si>
  <si>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</si>
  <si>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</si>
  <si>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</si>
  <si>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</si>
  <si>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</si>
  <si>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</si>
  <si>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</si>
  <si>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</si>
  <si>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</si>
  <si>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</si>
  <si>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</si>
  <si>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</si>
  <si>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</si>
  <si>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</si>
  <si>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</si>
  <si>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</si>
  <si>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</si>
  <si>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</si>
  <si>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</si>
  <si>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</si>
  <si>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</si>
  <si>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</si>
  <si>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</si>
  <si>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</si>
  <si>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</si>
  <si>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</si>
  <si>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</si>
  <si>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</si>
  <si>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</si>
  <si>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</si>
  <si>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</si>
  <si>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</si>
  <si>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</si>
  <si>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</si>
  <si>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</si>
  <si>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</si>
  <si>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</si>
  <si>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</si>
  <si>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</si>
  <si>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</si>
  <si>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</si>
  <si>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</si>
  <si>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</si>
  <si>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</si>
  <si>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</si>
  <si>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</si>
  <si>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</si>
  <si>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</si>
  <si>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</si>
  <si>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</si>
  <si>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</si>
  <si>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</si>
  <si>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</si>
  <si>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</si>
  <si>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</si>
  <si>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</si>
  <si>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</si>
  <si>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</si>
  <si>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</si>
  <si>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</si>
  <si>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</si>
  <si>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</si>
  <si>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</si>
  <si>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</si>
  <si>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</si>
  <si>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</si>
  <si>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</si>
  <si>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</si>
  <si>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</si>
  <si>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</si>
  <si>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</si>
  <si>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</si>
  <si>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</si>
  <si>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</si>
  <si>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</si>
  <si>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</si>
  <si>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</si>
  <si>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</si>
  <si>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</si>
  <si>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</si>
  <si>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</si>
  <si>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</si>
  <si>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</si>
  <si>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</si>
  <si>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</si>
  <si>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</si>
  <si>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</si>
  <si>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</si>
  <si>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</si>
  <si>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</si>
  <si>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</si>
  <si>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</si>
  <si>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</si>
  <si>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</si>
  <si>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</si>
  <si>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</si>
  <si>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</si>
  <si>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</si>
  <si>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</si>
  <si>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</si>
  <si>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</si>
  <si>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</si>
  <si>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</si>
  <si>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</si>
  <si>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</si>
  <si>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</si>
  <si>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</si>
  <si>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</si>
  <si>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</si>
  <si>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</si>
  <si>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</si>
  <si>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</si>
  <si>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</si>
  <si>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</si>
  <si>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</si>
  <si>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</si>
  <si>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</si>
  <si>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</si>
  <si>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</si>
  <si>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</si>
  <si>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</si>
  <si>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</si>
  <si>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</si>
  <si>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</si>
  <si>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</si>
  <si>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</si>
  <si>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</si>
  <si>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</si>
  <si>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</si>
  <si>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</si>
  <si>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</si>
  <si>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</si>
  <si>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</si>
  <si>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</si>
  <si>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</si>
  <si>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</si>
  <si>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</si>
  <si>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</si>
  <si>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</si>
  <si>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</si>
  <si>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</si>
  <si>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</si>
  <si>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</si>
  <si>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</si>
  <si>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</si>
  <si>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</si>
  <si>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</si>
  <si>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</si>
  <si>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</si>
  <si>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</si>
  <si>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</si>
  <si>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</si>
  <si>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</si>
  <si>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</si>
  <si>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</si>
  <si>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</si>
  <si>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</si>
  <si>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</si>
  <si>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</si>
  <si>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</si>
  <si>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</si>
  <si>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</si>
  <si>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</si>
  <si>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</si>
  <si>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</si>
  <si>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</si>
  <si>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</si>
  <si>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</si>
  <si>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</si>
  <si>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</si>
  <si>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</si>
  <si>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</si>
  <si>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</si>
  <si>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</si>
  <si>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</si>
  <si>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</si>
  <si>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</si>
  <si>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</si>
  <si>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</si>
  <si>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</si>
  <si>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</si>
  <si>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</si>
  <si>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</si>
  <si>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</si>
  <si>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</si>
  <si>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</si>
  <si>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</si>
  <si>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</si>
  <si>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</si>
  <si>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</si>
  <si>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</si>
  <si>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</si>
  <si>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</si>
  <si>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</si>
  <si>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</si>
  <si>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</si>
  <si>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</si>
  <si>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</si>
  <si>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</si>
  <si>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</si>
  <si>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</si>
  <si>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</si>
  <si>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</si>
  <si>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</si>
  <si>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</si>
  <si>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</si>
  <si>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</si>
  <si>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</si>
  <si>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</si>
  <si>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</si>
  <si>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</si>
  <si>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</si>
  <si>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</si>
  <si>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</si>
  <si>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</si>
  <si>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</si>
  <si>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</si>
  <si>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</si>
  <si>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</si>
  <si>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</si>
  <si>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</si>
  <si>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</si>
  <si>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</si>
  <si>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</si>
  <si>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</si>
  <si>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</si>
  <si>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</si>
  <si>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</si>
  <si>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</si>
  <si>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</si>
  <si>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</si>
  <si>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</si>
  <si>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</si>
  <si>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</si>
  <si>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</si>
  <si>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</si>
  <si>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</si>
  <si>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</si>
  <si>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</si>
  <si>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</si>
  <si>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</si>
  <si>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</si>
  <si>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</si>
  <si>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</si>
  <si>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</si>
  <si>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</si>
  <si>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</si>
  <si>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</si>
  <si>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</si>
  <si>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</si>
  <si>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</si>
  <si>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</si>
  <si>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</si>
  <si>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</si>
  <si>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</si>
  <si>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</si>
  <si>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</si>
  <si>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</si>
  <si>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</si>
  <si>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</si>
  <si>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</si>
  <si>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</si>
  <si>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</si>
  <si>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</si>
  <si>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</si>
  <si>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</si>
  <si>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</si>
  <si>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</si>
  <si>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</si>
  <si>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</si>
  <si>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</si>
  <si>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</si>
  <si>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</si>
  <si>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</si>
  <si>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</si>
  <si>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</si>
  <si>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</si>
  <si>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</si>
  <si>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</si>
  <si>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</si>
  <si>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</si>
  <si>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</si>
  <si>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</si>
  <si>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</si>
  <si>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</si>
  <si>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</si>
  <si>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</si>
  <si>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</si>
  <si>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</si>
  <si>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</si>
  <si>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</si>
  <si>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</si>
  <si>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</si>
  <si>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</si>
  <si>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</si>
  <si>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</si>
  <si>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</si>
  <si>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</si>
  <si>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</si>
  <si>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</si>
  <si>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</si>
  <si>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</si>
  <si>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</si>
  <si>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</si>
  <si>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</si>
  <si>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</si>
  <si>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</si>
  <si>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</si>
  <si>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</si>
  <si>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</si>
  <si>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</si>
  <si>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</si>
  <si>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</si>
  <si>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</si>
  <si>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</si>
  <si>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</si>
  <si>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</si>
  <si>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</si>
  <si>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</si>
  <si>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</si>
  <si>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</si>
  <si>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</si>
  <si>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</si>
  <si>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</si>
  <si>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</si>
  <si>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</si>
  <si>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</si>
  <si>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</si>
  <si>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</si>
  <si>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</si>
  <si>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</si>
  <si>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</si>
  <si>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</si>
  <si>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</si>
  <si>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</si>
  <si>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</si>
  <si>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</si>
  <si>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</si>
  <si>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</si>
  <si>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</si>
  <si>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</si>
  <si>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</si>
  <si>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</si>
  <si>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</si>
  <si>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</si>
  <si>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</si>
  <si>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</si>
  <si>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</si>
  <si>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</si>
  <si>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</si>
  <si>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</si>
  <si>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</si>
  <si>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</si>
  <si>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</si>
  <si>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</si>
  <si>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</si>
  <si>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</si>
  <si>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</si>
  <si>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</si>
  <si>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</si>
  <si>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</si>
  <si>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</si>
  <si>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</si>
  <si>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</si>
  <si>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</si>
  <si>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</si>
  <si>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</si>
  <si>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</si>
  <si>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</si>
  <si>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</si>
  <si>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</si>
  <si>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</si>
  <si>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</si>
  <si>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</si>
  <si>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</si>
  <si>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</si>
  <si>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</si>
  <si>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</si>
  <si>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</si>
  <si>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</si>
  <si>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</si>
  <si>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</si>
  <si>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</si>
  <si>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</si>
  <si>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</si>
  <si>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</si>
  <si>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</si>
  <si>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</si>
  <si>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</si>
  <si>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</si>
  <si>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</si>
  <si>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</si>
  <si>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</si>
  <si>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</si>
  <si>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</si>
  <si>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</si>
  <si>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</si>
  <si>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</si>
  <si>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</si>
  <si>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</si>
  <si>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</si>
  <si>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</si>
  <si>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</si>
  <si>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</si>
  <si>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</si>
  <si>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</si>
  <si>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</si>
  <si>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</si>
  <si>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</si>
  <si>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</si>
  <si>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</si>
  <si>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</si>
  <si>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</si>
  <si>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</si>
  <si>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</si>
  <si>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</si>
  <si>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</si>
  <si>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</si>
  <si>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</si>
  <si>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</si>
  <si>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</si>
  <si>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</si>
  <si>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</si>
  <si>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</si>
  <si>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</si>
  <si>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</si>
  <si>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</si>
  <si>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</si>
  <si>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</si>
  <si>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</si>
  <si>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</si>
  <si>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</si>
  <si>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</si>
  <si>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</si>
  <si>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</si>
  <si>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</si>
  <si>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</si>
  <si>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</si>
  <si>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</si>
  <si>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</si>
  <si>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</si>
  <si>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</si>
  <si>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</si>
  <si>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</si>
  <si>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</si>
  <si>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</si>
  <si>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</si>
  <si>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</si>
  <si>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</si>
  <si>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</si>
  <si>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</si>
  <si>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</si>
  <si>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</si>
  <si>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</si>
  <si>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</si>
  <si>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</si>
  <si>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</si>
  <si>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</si>
  <si>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</si>
  <si>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</si>
  <si>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</si>
  <si>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</si>
  <si>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</si>
  <si>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</si>
  <si>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</si>
  <si>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</si>
  <si>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</si>
  <si>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</si>
  <si>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</si>
  <si>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</si>
  <si>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</si>
  <si>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</si>
  <si>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</si>
  <si>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</si>
  <si>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</si>
  <si>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</si>
  <si>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</si>
  <si>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</si>
  <si>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</si>
  <si>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</si>
  <si>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</si>
  <si>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</si>
  <si>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</si>
  <si>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</si>
  <si>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</si>
  <si>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</si>
  <si>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</si>
  <si>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</si>
  <si>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</si>
  <si>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</si>
  <si>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</si>
  <si>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</si>
  <si>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</si>
  <si>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</si>
  <si>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</si>
  <si>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</si>
  <si>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</si>
  <si>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</si>
  <si>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</si>
  <si>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</si>
  <si>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</si>
  <si>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</si>
  <si>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</si>
  <si>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</si>
  <si>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</si>
  <si>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</si>
  <si>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</si>
  <si>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</si>
  <si>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</si>
  <si>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</si>
  <si>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</si>
  <si>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</si>
  <si>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</si>
  <si>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</si>
  <si>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</si>
  <si>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</si>
  <si>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</si>
  <si>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</si>
  <si>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</si>
  <si>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</si>
  <si>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</si>
  <si>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</si>
  <si>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</si>
  <si>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</si>
  <si>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</si>
  <si>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</si>
  <si>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</si>
  <si>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</si>
  <si>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</si>
  <si>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</si>
  <si>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</si>
  <si>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</si>
  <si>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</si>
  <si>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</si>
  <si>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</si>
  <si>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</si>
  <si>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</si>
  <si>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</si>
  <si>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</si>
  <si>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</si>
  <si>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</si>
  <si>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</si>
  <si>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</si>
  <si>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</si>
  <si>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</si>
  <si>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</si>
  <si>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</si>
  <si>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</si>
  <si>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</si>
  <si>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</si>
  <si>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</si>
  <si>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</si>
  <si>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</si>
  <si>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</si>
  <si>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</si>
  <si>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</si>
  <si>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</si>
  <si>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</si>
  <si>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</si>
  <si>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</si>
  <si>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</si>
  <si>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</si>
  <si>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</si>
  <si>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</si>
  <si>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</si>
  <si>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</si>
  <si>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</si>
  <si>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</si>
  <si>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</si>
  <si>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</si>
  <si>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</si>
  <si>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</si>
  <si>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</si>
  <si>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</si>
  <si>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</si>
  <si>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</si>
  <si>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</si>
  <si>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</si>
  <si>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</si>
  <si>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</si>
  <si>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</si>
  <si>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</si>
  <si>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</si>
  <si>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</si>
  <si>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</si>
  <si>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</si>
  <si>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</si>
  <si>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</si>
  <si>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</si>
  <si>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</si>
  <si>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</si>
  <si>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</si>
  <si>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</si>
  <si>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</si>
  <si>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</si>
  <si>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</si>
  <si>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</si>
  <si>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</si>
  <si>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</si>
  <si>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</si>
  <si>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</si>
  <si>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</si>
  <si>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</si>
  <si>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</si>
  <si>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</si>
  <si>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</si>
  <si>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</si>
  <si>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</si>
  <si>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</si>
  <si>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</si>
  <si>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</si>
  <si>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</si>
  <si>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</si>
  <si>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</si>
  <si>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</si>
  <si>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</si>
  <si>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</si>
  <si>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</si>
  <si>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</si>
  <si>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</si>
  <si>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</si>
  <si>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</si>
  <si>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</si>
  <si>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</si>
  <si>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</si>
  <si>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</si>
  <si>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</si>
  <si>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</si>
  <si>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</si>
  <si>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</si>
  <si>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</si>
  <si>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</si>
  <si>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</si>
  <si>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</si>
  <si>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</si>
  <si>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</si>
  <si>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</si>
  <si>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</si>
  <si>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</si>
  <si>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</si>
  <si>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</si>
  <si>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</si>
  <si>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</si>
  <si>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</si>
  <si>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</si>
  <si>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</si>
  <si>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</si>
  <si>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</si>
  <si>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</si>
  <si>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</si>
  <si>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</si>
  <si>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</si>
  <si>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</si>
  <si>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</si>
  <si>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</si>
  <si>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</si>
  <si>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</si>
  <si>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</si>
  <si>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</si>
  <si>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</si>
  <si>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</si>
  <si>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</si>
  <si>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</si>
  <si>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</si>
  <si>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</si>
  <si>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</si>
  <si>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</si>
  <si>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</si>
  <si>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</si>
  <si>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</si>
  <si>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</si>
  <si>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</si>
  <si>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</si>
  <si>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</si>
  <si>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</si>
  <si>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</si>
  <si>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</si>
  <si>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</si>
  <si>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</si>
  <si>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</si>
  <si>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</si>
  <si>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</si>
  <si>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</si>
  <si>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</si>
  <si>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</si>
  <si>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</si>
  <si>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</si>
  <si>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</si>
  <si>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</si>
  <si>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</si>
  <si>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</si>
  <si>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</si>
  <si>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</si>
  <si>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</si>
  <si>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</si>
  <si>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</si>
  <si>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</si>
  <si>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</si>
  <si>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</si>
  <si>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</si>
  <si>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</si>
  <si>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</si>
  <si>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</si>
  <si>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</si>
  <si>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</si>
  <si>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</si>
  <si>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</si>
  <si>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</si>
  <si>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</si>
  <si>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</si>
  <si>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</si>
  <si>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</si>
  <si>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</si>
  <si>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</si>
  <si>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</si>
  <si>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</si>
  <si>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</si>
  <si>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</si>
  <si>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</si>
  <si>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</si>
  <si>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</si>
  <si>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</si>
  <si>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</si>
  <si>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</si>
  <si>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</si>
  <si>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</si>
  <si>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</si>
  <si>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</si>
  <si>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</si>
  <si>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</si>
  <si>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</si>
  <si>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</si>
  <si>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</si>
  <si>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</si>
  <si>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</si>
  <si>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</si>
  <si>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</si>
  <si>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</si>
  <si>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</si>
  <si>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</si>
  <si>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</si>
  <si>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</si>
  <si>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</si>
  <si>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</si>
  <si>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</si>
  <si>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</si>
  <si>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</si>
  <si>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</si>
  <si>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</si>
  <si>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</si>
  <si>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</si>
  <si>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</si>
  <si>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</si>
  <si>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</si>
  <si>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</si>
  <si>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</si>
  <si>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</si>
  <si>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</si>
  <si>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</si>
  <si>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</si>
  <si>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</si>
  <si>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</si>
  <si>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</si>
  <si>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</si>
  <si>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</si>
  <si>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</si>
  <si>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</si>
  <si>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</si>
  <si>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</si>
  <si>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</si>
  <si>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</si>
  <si>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</si>
  <si>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</si>
  <si>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</si>
  <si>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</si>
  <si>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</si>
  <si>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</si>
  <si>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</si>
  <si>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</si>
  <si>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</si>
  <si>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</si>
  <si>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</si>
  <si>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</si>
  <si>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</si>
  <si>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</si>
  <si>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</si>
  <si>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</si>
  <si>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</si>
  <si>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</si>
  <si>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</si>
  <si>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</si>
  <si>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</si>
  <si>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</si>
  <si>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</si>
  <si>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</si>
  <si>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</si>
  <si>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</si>
  <si>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</si>
  <si>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</si>
  <si>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</si>
  <si>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</si>
  <si>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</si>
  <si>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</si>
  <si>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</si>
  <si>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</si>
  <si>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</si>
  <si>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</si>
  <si>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</si>
  <si>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</si>
  <si>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</si>
  <si>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</si>
  <si>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</si>
  <si>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</si>
  <si>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</si>
  <si>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</si>
  <si>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</si>
  <si>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</si>
  <si>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</si>
  <si>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</si>
  <si>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</si>
  <si>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</si>
  <si>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</si>
  <si>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</si>
  <si>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</si>
  <si>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</si>
  <si>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</si>
  <si>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</si>
  <si>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</si>
  <si>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</si>
  <si>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</si>
  <si>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</si>
  <si>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</si>
  <si>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</si>
  <si>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</si>
  <si>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</si>
  <si>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</si>
  <si>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</si>
  <si>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</si>
  <si>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</si>
  <si>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</si>
  <si>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</si>
  <si>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</si>
  <si>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</si>
  <si>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</si>
  <si>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</si>
  <si>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</si>
  <si>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</si>
  <si>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</si>
  <si>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</si>
  <si>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</si>
  <si>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</si>
  <si>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</si>
  <si>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</si>
  <si>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</si>
  <si>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</si>
  <si>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</si>
  <si>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</si>
  <si>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</si>
  <si>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</si>
  <si>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</si>
  <si>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</si>
  <si>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</si>
  <si>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</si>
  <si>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</si>
  <si>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</si>
  <si>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</si>
  <si>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</si>
  <si>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</si>
  <si>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</si>
  <si>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</si>
  <si>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</si>
  <si>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</si>
  <si>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</si>
  <si>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</si>
  <si>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</si>
  <si>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</si>
  <si>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</si>
  <si>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</si>
  <si>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</si>
  <si>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</si>
  <si>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</si>
  <si>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</si>
  <si>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</si>
  <si>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</si>
  <si>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</si>
  <si>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</si>
  <si>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</si>
  <si>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</si>
  <si>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</si>
  <si>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</si>
  <si>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</si>
  <si>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</si>
  <si>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</si>
  <si>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</si>
  <si>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</si>
  <si>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</si>
  <si>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</si>
  <si>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</si>
  <si>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</si>
  <si>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</si>
  <si>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</si>
  <si>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</si>
  <si>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</si>
  <si>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</si>
  <si>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</si>
  <si>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</si>
  <si>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</si>
  <si>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</si>
  <si>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</si>
  <si>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</si>
  <si>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</si>
  <si>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</si>
  <si>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</si>
  <si>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</si>
  <si>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</si>
  <si>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</si>
  <si>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</si>
  <si>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</si>
  <si>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</si>
  <si>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</si>
  <si>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</si>
  <si>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</si>
  <si>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</si>
  <si>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</si>
  <si>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</si>
  <si>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</si>
  <si>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</si>
  <si>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</si>
  <si>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</si>
  <si>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</si>
  <si>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</si>
  <si>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</si>
  <si>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</si>
  <si>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</si>
  <si>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</si>
  <si>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</si>
  <si>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</si>
  <si>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</si>
  <si>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</si>
  <si>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</si>
  <si>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</si>
  <si>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</si>
  <si>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</si>
  <si>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</si>
  <si>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</si>
  <si>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</si>
  <si>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</si>
  <si>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</si>
  <si>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</si>
  <si>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</si>
  <si>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</si>
  <si>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</si>
  <si>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</si>
  <si>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</si>
  <si>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</si>
  <si>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</si>
  <si>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</si>
  <si>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</si>
  <si>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</si>
  <si>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</si>
  <si>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</si>
  <si>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</si>
  <si>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</si>
  <si>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</si>
  <si>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</si>
  <si>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</si>
  <si>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</si>
  <si>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</si>
  <si>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</si>
  <si>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</si>
  <si>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</si>
  <si>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</si>
  <si>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</si>
  <si>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</si>
  <si>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</si>
  <si>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</si>
  <si>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</si>
  <si>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</si>
  <si>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</si>
  <si>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</si>
  <si>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</si>
  <si>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</si>
  <si>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</si>
  <si>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</si>
  <si>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</si>
  <si>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</si>
  <si>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</si>
  <si>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</si>
  <si>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</si>
  <si>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</si>
  <si>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</si>
  <si>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</si>
  <si>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</si>
  <si>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</si>
  <si>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</si>
  <si>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</si>
  <si>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</si>
  <si>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</si>
  <si>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</si>
  <si>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</si>
  <si>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</si>
  <si>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</si>
  <si>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</si>
  <si>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</si>
  <si>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</si>
  <si>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</si>
  <si>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</si>
  <si>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</si>
  <si>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</si>
  <si>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</si>
  <si>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</si>
  <si>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</si>
  <si>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</si>
  <si>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</si>
  <si>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</si>
  <si>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</si>
  <si>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</si>
  <si>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</si>
  <si>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</si>
  <si>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</si>
  <si>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</si>
  <si>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</si>
  <si>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</si>
  <si>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</si>
  <si>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</si>
  <si>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</si>
  <si>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</si>
  <si>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</si>
  <si>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</si>
  <si>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</si>
  <si>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</si>
  <si>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</si>
  <si>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</si>
  <si>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</si>
  <si>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</si>
  <si>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</si>
  <si>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</si>
  <si>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</si>
  <si>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</si>
  <si>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</si>
  <si>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</si>
  <si>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</si>
  <si>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</si>
  <si>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</si>
  <si>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</si>
  <si>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</si>
  <si>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</si>
  <si>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</si>
  <si>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</si>
  <si>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</si>
  <si>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</si>
  <si>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</si>
  <si>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</si>
  <si>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</si>
  <si>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</si>
  <si>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</si>
  <si>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</si>
  <si>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</si>
  <si>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</si>
  <si>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</si>
  <si>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</si>
  <si>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</si>
  <si>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</si>
  <si>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</si>
  <si>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</si>
  <si>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</si>
  <si>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</si>
  <si>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</si>
  <si>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</si>
  <si>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</si>
  <si>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</si>
  <si>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</si>
  <si>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</si>
  <si>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</si>
  <si>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</si>
  <si>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</si>
  <si>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</si>
  <si>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</si>
  <si>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</si>
  <si>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</si>
  <si>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</si>
  <si>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</si>
  <si>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</si>
  <si>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</si>
  <si>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</si>
  <si>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</si>
  <si>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</si>
  <si>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</si>
  <si>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</si>
  <si>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</si>
  <si>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</si>
  <si>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</si>
  <si>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</si>
  <si>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</si>
  <si>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</si>
  <si>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</si>
  <si>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</si>
  <si>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</si>
  <si>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</si>
  <si>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</si>
  <si>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</si>
  <si>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</si>
  <si>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</si>
  <si>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</si>
  <si>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</si>
  <si>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</si>
  <si>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</si>
  <si>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</si>
  <si>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</si>
  <si>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</si>
  <si>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</si>
  <si>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</si>
  <si>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</si>
  <si>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</si>
  <si>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</si>
  <si>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</si>
  <si>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</si>
  <si>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</si>
  <si>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</si>
  <si>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</si>
  <si>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</si>
  <si>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</si>
  <si>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</si>
  <si>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</si>
  <si>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</si>
  <si>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</si>
  <si>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</si>
  <si>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</si>
  <si>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</si>
  <si>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</si>
  <si>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</si>
  <si>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</si>
  <si>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</si>
  <si>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</si>
  <si>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</si>
  <si>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</si>
  <si>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</si>
  <si>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</si>
  <si>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</si>
  <si>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</si>
  <si>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</si>
  <si>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</si>
  <si>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</si>
  <si>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</si>
  <si>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</si>
  <si>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</si>
  <si>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</si>
  <si>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</si>
  <si>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</si>
  <si>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</si>
  <si>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</si>
  <si>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</si>
  <si>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</si>
  <si>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</si>
  <si>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</si>
  <si>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</si>
  <si>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</si>
  <si>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</si>
  <si>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</si>
  <si>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</si>
  <si>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</si>
  <si>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</si>
  <si>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</si>
  <si>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</si>
  <si>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</si>
  <si>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</si>
  <si>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</si>
  <si>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</si>
  <si>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</si>
  <si>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</si>
  <si>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</si>
  <si>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</si>
  <si>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</si>
  <si>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</si>
  <si>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</si>
  <si>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</si>
  <si>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</si>
  <si>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</si>
  <si>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</si>
  <si>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</si>
  <si>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</si>
  <si>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</si>
  <si>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</si>
  <si>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</si>
  <si>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</si>
  <si>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</si>
  <si>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</si>
  <si>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</si>
  <si>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</si>
  <si>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</si>
  <si>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</si>
  <si>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</si>
  <si>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</si>
  <si>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</si>
  <si>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</si>
  <si>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</si>
  <si>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</si>
  <si>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</si>
  <si>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</si>
  <si>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</si>
  <si>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</si>
  <si>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</si>
  <si>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</si>
  <si>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</si>
  <si>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</si>
  <si>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</si>
  <si>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</si>
  <si>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</si>
  <si>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</si>
  <si>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</si>
  <si>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</si>
  <si>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</si>
  <si>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</si>
  <si>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</si>
  <si>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</si>
  <si>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</si>
  <si>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</si>
  <si>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</si>
  <si>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</si>
  <si>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</si>
  <si>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</si>
  <si>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</si>
  <si>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</si>
  <si>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</si>
  <si>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</si>
  <si>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</si>
  <si>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</si>
  <si>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</si>
  <si>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</si>
  <si>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</si>
  <si>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</si>
  <si>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</si>
  <si>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</si>
  <si>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</si>
  <si>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</si>
  <si>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</si>
  <si>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</si>
  <si>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</si>
  <si>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</si>
  <si>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</si>
  <si>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</si>
  <si>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</si>
  <si>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</si>
  <si>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</si>
  <si>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</si>
  <si>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</si>
  <si>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</si>
  <si>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</si>
  <si>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</si>
  <si>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</si>
  <si>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</si>
  <si>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</si>
  <si>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</si>
  <si>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</si>
  <si>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</si>
  <si>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</si>
  <si>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</si>
  <si>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</si>
  <si>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</si>
  <si>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</si>
  <si>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</si>
  <si>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</si>
  <si>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</si>
  <si>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</si>
  <si>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</si>
  <si>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</si>
  <si>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</si>
  <si>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</si>
  <si>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</si>
  <si>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</si>
  <si>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</si>
  <si>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</si>
  <si>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</si>
  <si>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</si>
  <si>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</si>
  <si>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</si>
  <si>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</si>
  <si>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</si>
  <si>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</si>
  <si>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</si>
  <si>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</si>
  <si>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</si>
  <si>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</si>
  <si>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</si>
  <si>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</si>
  <si>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</si>
  <si>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</si>
  <si>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</si>
  <si>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</si>
  <si>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</si>
  <si>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</si>
  <si>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</si>
  <si>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</si>
  <si>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</si>
  <si>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</si>
  <si>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</si>
  <si>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</si>
  <si>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</si>
  <si>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</si>
  <si>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</si>
  <si>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</si>
  <si>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</si>
  <si>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</si>
  <si>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</si>
  <si>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</si>
  <si>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</si>
  <si>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</si>
  <si>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</si>
  <si>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</si>
  <si>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</si>
  <si>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</si>
  <si>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</si>
  <si>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</si>
  <si>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</si>
  <si>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</si>
  <si>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</si>
  <si>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</si>
  <si>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</si>
  <si>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</si>
  <si>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</si>
  <si>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</si>
  <si>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</si>
  <si>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</si>
  <si>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</si>
  <si>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</si>
  <si>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</si>
  <si>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</si>
  <si>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</si>
  <si>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</si>
  <si>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</si>
  <si>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</si>
  <si>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</si>
  <si>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</si>
  <si>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</si>
  <si>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</si>
  <si>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</si>
  <si>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</si>
  <si>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</si>
  <si>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</si>
  <si>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</si>
  <si>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</si>
  <si>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</si>
  <si>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</si>
  <si>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</si>
  <si>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</si>
  <si>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</si>
  <si>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</si>
  <si>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</si>
  <si>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</si>
  <si>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</si>
  <si>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</si>
  <si>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</si>
  <si>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</si>
  <si>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</si>
  <si>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</si>
  <si>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</si>
  <si>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</si>
  <si>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</si>
  <si>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</si>
  <si>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</si>
  <si>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</si>
  <si>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</si>
  <si>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</si>
  <si>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</si>
  <si>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</si>
  <si>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</si>
  <si>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</si>
  <si>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</si>
  <si>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</si>
  <si>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</si>
  <si>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</si>
  <si>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</si>
  <si>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</si>
  <si>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</si>
  <si>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</si>
  <si>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</si>
  <si>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</si>
  <si>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</si>
  <si>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</si>
  <si>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</si>
  <si>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</si>
  <si>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</si>
  <si>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</si>
  <si>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</si>
  <si>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</si>
  <si>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</si>
  <si>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</si>
  <si>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</si>
  <si>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</si>
  <si>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</si>
  <si>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</si>
  <si>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</si>
  <si>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</si>
  <si>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</si>
  <si>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</si>
  <si>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</si>
  <si>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</si>
  <si>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</si>
  <si>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</si>
  <si>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</si>
  <si>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</si>
  <si>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</si>
  <si>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</si>
  <si>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</si>
  <si>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</si>
  <si>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</si>
  <si>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</si>
  <si>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</si>
  <si>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</si>
  <si>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</si>
  <si>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</si>
  <si>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</si>
  <si>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</si>
  <si>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</si>
  <si>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</si>
  <si>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</si>
  <si>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</si>
  <si>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</si>
  <si>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</si>
  <si>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</si>
  <si>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</si>
  <si>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</si>
  <si>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</si>
  <si>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</si>
  <si>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</si>
  <si>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</si>
  <si>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</si>
  <si>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</si>
  <si>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</si>
  <si>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</si>
  <si>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</si>
  <si>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</si>
  <si>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</si>
  <si>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</si>
  <si>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</si>
  <si>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</si>
  <si>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</si>
  <si>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</si>
  <si>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</si>
  <si>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</si>
  <si>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</si>
  <si>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</si>
  <si>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</si>
  <si>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</si>
  <si>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</si>
  <si>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</si>
  <si>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</si>
  <si>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</si>
  <si>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</si>
  <si>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</si>
  <si>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</si>
  <si>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</si>
  <si>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</si>
  <si>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</si>
  <si>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</si>
  <si>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</si>
  <si>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</si>
  <si>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</si>
  <si>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</si>
  <si>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</si>
  <si>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</si>
  <si>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</si>
  <si>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</si>
  <si>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</si>
  <si>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</si>
  <si>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</si>
  <si>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</si>
  <si>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</si>
  <si>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</si>
  <si>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</si>
  <si>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</si>
  <si>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</si>
  <si>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</si>
  <si>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</si>
  <si>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</si>
  <si>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</si>
  <si>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</si>
  <si>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</si>
  <si>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</si>
  <si>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</si>
  <si>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</si>
  <si>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</si>
  <si>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</si>
  <si>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</si>
  <si>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</si>
  <si>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</si>
  <si>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</si>
  <si>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</si>
  <si>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</si>
  <si>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</si>
  <si>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</si>
  <si>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</si>
  <si>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</si>
  <si>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</si>
  <si>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</si>
  <si>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</si>
  <si>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</si>
  <si>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</si>
  <si>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</si>
  <si>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</si>
  <si>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</si>
  <si>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</si>
  <si>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</si>
  <si>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</si>
  <si>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</si>
  <si>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</si>
  <si>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</si>
  <si>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</si>
  <si>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</si>
  <si>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</si>
  <si>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</si>
  <si>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</si>
  <si>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</si>
  <si>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</si>
  <si>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</si>
  <si>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</si>
  <si>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</si>
  <si>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</si>
  <si>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</si>
  <si>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</si>
  <si>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</si>
  <si>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</si>
  <si>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</si>
  <si>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</si>
  <si>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</si>
  <si>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</si>
  <si>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</si>
  <si>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</si>
  <si>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</si>
  <si>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</si>
  <si>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</si>
  <si>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</si>
  <si>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</si>
  <si>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</si>
  <si>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</si>
  <si>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</si>
  <si>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</si>
  <si>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</si>
  <si>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</si>
  <si>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</si>
  <si>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</si>
  <si>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</si>
  <si>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</si>
  <si>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</si>
  <si>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</si>
  <si>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</si>
  <si>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</si>
  <si>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</si>
  <si>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</si>
  <si>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</si>
  <si>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</si>
  <si>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</si>
  <si>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</si>
  <si>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</si>
  <si>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</si>
  <si>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</si>
  <si>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</si>
  <si>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</si>
  <si>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</si>
  <si>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</si>
  <si>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</si>
  <si>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</si>
  <si>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</si>
  <si>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</si>
  <si>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</si>
  <si>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</si>
  <si>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</si>
  <si>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</si>
  <si>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</si>
  <si>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</si>
  <si>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</si>
  <si>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</si>
  <si>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</si>
  <si>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</si>
  <si>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</si>
  <si>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</si>
  <si>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</si>
  <si>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</si>
  <si>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</si>
  <si>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</si>
  <si>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</si>
  <si>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</si>
  <si>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</si>
  <si>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</si>
  <si>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</si>
  <si>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</si>
  <si>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</si>
  <si>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</si>
  <si>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</si>
  <si>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</si>
  <si>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</si>
  <si>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</si>
  <si>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</si>
  <si>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</si>
  <si>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</si>
  <si>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</si>
  <si>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</si>
  <si>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</si>
  <si>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</si>
  <si>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</si>
  <si>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</si>
  <si>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</si>
  <si>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</si>
  <si>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</si>
  <si>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</si>
  <si>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</si>
  <si>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</si>
  <si>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</si>
  <si>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</si>
  <si>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</si>
  <si>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</si>
  <si>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</si>
  <si>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</si>
  <si>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</si>
  <si>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</si>
  <si>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</si>
  <si>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</si>
  <si>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</si>
  <si>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</si>
  <si>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</si>
  <si>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</si>
  <si>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</si>
  <si>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</si>
  <si>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</si>
  <si>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</si>
  <si>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</si>
  <si>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</si>
  <si>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</si>
  <si>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</si>
  <si>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</si>
  <si>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</si>
  <si>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</si>
  <si>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</si>
  <si>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</si>
  <si>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</si>
  <si>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</si>
  <si>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</si>
  <si>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</si>
  <si>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</si>
  <si>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</si>
  <si>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</si>
  <si>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</si>
  <si>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</si>
  <si>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</si>
  <si>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</si>
  <si>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</si>
  <si>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</si>
  <si>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</si>
  <si>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</si>
  <si>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</si>
  <si>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</si>
  <si>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</si>
  <si>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</si>
  <si>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</si>
  <si>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</si>
  <si>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</si>
  <si>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</si>
  <si>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</si>
  <si>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</si>
  <si>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</si>
  <si>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</si>
  <si>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</si>
  <si>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</si>
  <si>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</si>
  <si>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</si>
  <si>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</si>
  <si>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</si>
  <si>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</si>
  <si>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</si>
  <si>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</si>
  <si>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</si>
  <si>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</si>
  <si>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</si>
  <si>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</si>
  <si>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</si>
  <si>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</si>
  <si>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</si>
  <si>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</si>
  <si>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</si>
  <si>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</si>
  <si>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</si>
  <si>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</si>
  <si>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</si>
  <si>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</si>
  <si>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</si>
  <si>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</si>
  <si>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</si>
  <si>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</si>
  <si>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</si>
  <si>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</si>
  <si>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</si>
  <si>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</si>
  <si>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</si>
  <si>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</si>
  <si>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</si>
  <si>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</si>
  <si>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</si>
  <si>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</si>
  <si>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</si>
  <si>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</si>
  <si>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</si>
  <si>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</si>
  <si>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</si>
  <si>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</si>
  <si>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</si>
  <si>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</si>
  <si>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</si>
  <si>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</si>
  <si>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</si>
  <si>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</si>
  <si>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</si>
  <si>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</si>
  <si>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</si>
  <si>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</si>
  <si>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</si>
  <si>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</si>
  <si>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</si>
  <si>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</si>
  <si>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</si>
  <si>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</si>
  <si>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</si>
  <si>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</si>
  <si>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</si>
  <si>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</si>
  <si>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</si>
  <si>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</si>
  <si>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</si>
  <si>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</si>
  <si>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</si>
  <si>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</si>
  <si>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</si>
  <si>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</si>
  <si>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</si>
  <si>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</si>
  <si>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</si>
  <si>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</si>
  <si>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</si>
  <si>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</si>
  <si>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</si>
  <si>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</si>
  <si>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</si>
  <si>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</si>
  <si>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</si>
  <si>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</si>
  <si>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</si>
  <si>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</si>
  <si>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</si>
  <si>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</si>
  <si>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</si>
  <si>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</si>
  <si>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</si>
  <si>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</si>
  <si>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</si>
  <si>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</si>
  <si>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</si>
  <si>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</si>
  <si>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</si>
  <si>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</si>
  <si>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</si>
  <si>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</si>
  <si>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</si>
  <si>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</si>
  <si>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</si>
  <si>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</si>
  <si>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</si>
  <si>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</si>
  <si>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</si>
  <si>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</si>
  <si>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</si>
  <si>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</si>
  <si>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</si>
  <si>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</si>
  <si>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</si>
  <si>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</si>
  <si>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</si>
  <si>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</si>
  <si>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</si>
  <si>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</si>
  <si>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</si>
  <si>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</si>
  <si>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</si>
  <si>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</si>
  <si>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</si>
  <si>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</si>
  <si>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</si>
  <si>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</si>
  <si>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</si>
  <si>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</si>
  <si>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</si>
  <si>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</si>
  <si>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</si>
  <si>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</si>
  <si>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</si>
  <si>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</si>
  <si>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</si>
  <si>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</si>
  <si>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</si>
  <si>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</si>
  <si>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</si>
  <si>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</si>
  <si>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</si>
  <si>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</si>
  <si>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</si>
  <si>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</si>
  <si>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</si>
  <si>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</si>
  <si>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</si>
  <si>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</si>
  <si>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</si>
  <si>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</si>
  <si>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</si>
  <si>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</si>
  <si>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</si>
  <si>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</si>
  <si>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</si>
  <si>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</si>
  <si>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</si>
  <si>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</si>
  <si>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</si>
  <si>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</si>
  <si>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</si>
  <si>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</si>
  <si>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</si>
  <si>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</si>
  <si>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</si>
  <si>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</si>
  <si>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</si>
  <si>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</si>
  <si>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</si>
  <si>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</si>
  <si>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</si>
  <si>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</si>
  <si>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</si>
  <si>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</si>
  <si>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</si>
  <si>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</si>
  <si>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</si>
  <si>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</si>
  <si>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</si>
  <si>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</si>
  <si>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</si>
  <si>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</si>
  <si>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</si>
  <si>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</si>
  <si>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</si>
  <si>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</si>
  <si>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</si>
  <si>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</si>
  <si>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</si>
  <si>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</si>
  <si>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</si>
  <si>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</si>
  <si>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</si>
  <si>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</si>
  <si>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</si>
  <si>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</si>
  <si>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</si>
  <si>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</si>
  <si>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</si>
  <si>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</si>
  <si>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</si>
  <si>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</si>
  <si>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</si>
  <si>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</si>
  <si>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</si>
  <si>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</si>
  <si>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</si>
  <si>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</si>
  <si>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</si>
  <si>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</si>
  <si>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</si>
  <si>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</si>
  <si>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</si>
  <si>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</si>
  <si>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</si>
  <si>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</si>
  <si>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</si>
  <si>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</si>
  <si>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</si>
  <si>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</si>
  <si>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</si>
  <si>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</si>
  <si>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</si>
  <si>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</si>
  <si>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</si>
  <si>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</si>
  <si>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</si>
  <si>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</si>
  <si>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</si>
  <si>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</si>
  <si>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</si>
  <si>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</si>
  <si>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</si>
  <si>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</si>
  <si>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</si>
  <si>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</si>
  <si>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</si>
  <si>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</si>
  <si>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</si>
  <si>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</si>
  <si>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</si>
  <si>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</si>
  <si>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</si>
  <si>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</si>
  <si>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</si>
  <si>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</si>
  <si>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</si>
  <si>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</si>
  <si>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</si>
  <si>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</si>
  <si>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</si>
  <si>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</si>
  <si>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</si>
  <si>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</si>
  <si>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</si>
  <si>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</si>
  <si>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</si>
  <si>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</si>
  <si>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</si>
  <si>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</si>
  <si>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</si>
  <si>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</si>
  <si>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</si>
  <si>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</si>
  <si>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</si>
  <si>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</si>
  <si>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</si>
  <si>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</si>
  <si>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</si>
  <si>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</si>
  <si>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</si>
  <si>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</si>
  <si>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</si>
  <si>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</si>
  <si>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</si>
  <si>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</si>
  <si>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</si>
  <si>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</si>
  <si>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</si>
  <si>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</si>
  <si>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</si>
  <si>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</si>
  <si>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</si>
  <si>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</si>
  <si>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</si>
  <si>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</si>
  <si>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</si>
  <si>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</si>
  <si>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</si>
  <si>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</si>
  <si>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</si>
  <si>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</si>
  <si>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</si>
  <si>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</si>
  <si>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</si>
  <si>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</si>
  <si>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</si>
  <si>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</si>
  <si>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</si>
  <si>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</si>
  <si>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</si>
  <si>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</si>
  <si>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</si>
  <si>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</si>
  <si>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</si>
  <si>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</si>
  <si>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</si>
  <si>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</si>
  <si>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</si>
  <si>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</si>
  <si>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</si>
  <si>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</si>
  <si>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</si>
  <si>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</si>
  <si>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</si>
  <si>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</si>
  <si>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</si>
  <si>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</si>
  <si>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</si>
  <si>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</si>
  <si>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</si>
  <si>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</si>
  <si>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</si>
  <si>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</si>
  <si>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</si>
  <si>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</si>
  <si>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</si>
  <si>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</si>
  <si>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</si>
  <si>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</si>
  <si>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</si>
  <si>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</si>
  <si>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</si>
  <si>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</si>
  <si>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</si>
  <si>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</si>
  <si>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</si>
  <si>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</si>
  <si>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</si>
  <si>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</si>
  <si>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</si>
  <si>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</si>
  <si>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</si>
  <si>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</si>
  <si>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</si>
  <si>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</si>
  <si>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</si>
  <si>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</si>
  <si>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</si>
  <si>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</si>
  <si>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</si>
  <si>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</si>
  <si>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</si>
  <si>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</si>
  <si>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</si>
  <si>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</si>
  <si>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</si>
  <si>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</si>
  <si>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</si>
  <si>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</si>
  <si>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</si>
  <si>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</si>
  <si>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</si>
  <si>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</si>
  <si>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</si>
  <si>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</si>
  <si>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</si>
  <si>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</si>
  <si>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</si>
  <si>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</si>
  <si>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</si>
  <si>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</si>
  <si>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</si>
  <si>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</si>
  <si>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</si>
  <si>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</si>
  <si>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</si>
  <si>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</si>
  <si>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</si>
  <si>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</si>
  <si>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</si>
  <si>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</si>
  <si>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</si>
  <si>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</si>
  <si>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</si>
  <si>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</si>
  <si>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</si>
  <si>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</si>
  <si>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</si>
  <si>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</si>
  <si>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</si>
  <si>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</si>
  <si>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</si>
  <si>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</si>
  <si>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</si>
  <si>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</si>
  <si>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</si>
  <si>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</si>
  <si>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</si>
  <si>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</si>
  <si>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</si>
  <si>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</si>
  <si>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</si>
  <si>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</si>
  <si>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</si>
  <si>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</si>
  <si>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</si>
  <si>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</si>
  <si>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</si>
  <si>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</si>
  <si>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</si>
  <si>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</si>
  <si>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</si>
  <si>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</si>
  <si>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</si>
  <si>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</si>
  <si>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</si>
  <si>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</si>
  <si>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</si>
  <si>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</si>
  <si>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</si>
  <si>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</si>
  <si>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</si>
  <si>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</si>
  <si>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</si>
  <si>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</si>
  <si>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</si>
  <si>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</si>
  <si>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</si>
  <si>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</si>
  <si>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</si>
  <si>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</si>
  <si>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</si>
  <si>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</si>
  <si>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</si>
  <si>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</si>
  <si>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</si>
  <si>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</si>
  <si>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</si>
  <si>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</si>
  <si>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</si>
  <si>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</si>
  <si>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</si>
  <si>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</si>
  <si>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</si>
  <si>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</si>
  <si>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</si>
  <si>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</si>
  <si>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</si>
  <si>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</si>
  <si>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</si>
  <si>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</si>
  <si>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</si>
  <si>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</si>
  <si>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</si>
  <si>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</si>
  <si>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</si>
  <si>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</si>
  <si>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</si>
  <si>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</si>
  <si>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</si>
  <si>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</si>
  <si>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</si>
  <si>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</si>
  <si>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</si>
  <si>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</si>
  <si>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</si>
  <si>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</si>
  <si>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</si>
  <si>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</si>
  <si>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</si>
  <si>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</si>
  <si>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</si>
  <si>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</si>
  <si>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</si>
  <si>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</si>
  <si>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</si>
  <si>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</si>
  <si>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</si>
  <si>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</si>
  <si>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</si>
  <si>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</si>
  <si>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</si>
  <si>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</si>
  <si>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</si>
  <si>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</si>
  <si>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</si>
  <si>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</si>
  <si>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</si>
  <si>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</si>
  <si>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</si>
  <si>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</si>
  <si>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</si>
  <si>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</si>
  <si>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</si>
  <si>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</si>
  <si>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</si>
  <si>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</si>
  <si>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</si>
  <si>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</si>
  <si>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</si>
  <si>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</si>
  <si>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</si>
  <si>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</si>
  <si>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</si>
  <si>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</si>
  <si>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</si>
  <si>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</si>
  <si>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</si>
  <si>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</si>
  <si>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</si>
  <si>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</si>
  <si>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</si>
  <si>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</si>
  <si>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</si>
  <si>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</si>
  <si>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</si>
  <si>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</si>
  <si>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</si>
  <si>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</si>
  <si>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</si>
  <si>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</si>
  <si>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</si>
  <si>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</si>
  <si>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</si>
  <si>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</si>
  <si>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</si>
  <si>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</si>
  <si>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</si>
  <si>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</si>
  <si>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</si>
  <si>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</si>
  <si>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</si>
  <si>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</si>
  <si>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</si>
  <si>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</si>
  <si>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</si>
  <si>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</si>
  <si>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</si>
  <si>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</si>
  <si>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</si>
  <si>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</si>
  <si>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</si>
  <si>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</si>
  <si>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</si>
  <si>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</si>
  <si>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</si>
  <si>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</si>
  <si>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</si>
  <si>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</si>
  <si>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</si>
  <si>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</si>
  <si>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</si>
  <si>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</si>
  <si>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</si>
  <si>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</si>
  <si>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</si>
  <si>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</si>
  <si>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</si>
  <si>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</si>
  <si>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</si>
  <si>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</si>
  <si>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</si>
  <si>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</si>
  <si>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</si>
  <si>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</si>
  <si>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</si>
  <si>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</si>
  <si>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</si>
  <si>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</si>
  <si>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</si>
  <si>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</si>
  <si>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</si>
  <si>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</si>
  <si>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</si>
  <si>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</si>
  <si>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</si>
  <si>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</si>
  <si>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</si>
  <si>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</si>
  <si>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</si>
  <si>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</si>
  <si>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</si>
  <si>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</si>
  <si>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</si>
  <si>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</si>
  <si>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</si>
  <si>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</si>
  <si>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</si>
  <si>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</si>
  <si>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</si>
  <si>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</si>
  <si>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</si>
  <si>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</si>
  <si>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</si>
  <si>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</si>
  <si>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</si>
  <si>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</si>
  <si>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</si>
  <si>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</si>
  <si>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</si>
  <si>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</si>
  <si>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</si>
  <si>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</si>
  <si>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</si>
  <si>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</si>
  <si>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</si>
  <si>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</si>
  <si>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</si>
  <si>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</si>
  <si>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</si>
  <si>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</si>
  <si>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</si>
  <si>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</si>
  <si>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</si>
  <si>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</si>
  <si>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</si>
  <si>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</si>
  <si>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</si>
  <si>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</si>
  <si>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</si>
  <si>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</si>
  <si>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</si>
  <si>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</si>
  <si>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</si>
  <si>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</si>
  <si>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</si>
  <si>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</si>
  <si>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</si>
  <si>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</si>
  <si>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</si>
  <si>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</si>
  <si>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</si>
  <si>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</si>
  <si>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</si>
  <si>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</si>
  <si>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</si>
  <si>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</si>
  <si>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</si>
  <si>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</si>
  <si>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</si>
  <si>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</si>
  <si>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</si>
  <si>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</si>
  <si>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</si>
  <si>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</si>
  <si>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</si>
  <si>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</si>
  <si>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</si>
  <si>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</si>
  <si>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</si>
  <si>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</si>
  <si>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</si>
  <si>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</si>
  <si>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</si>
  <si>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</si>
  <si>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</si>
  <si>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</si>
  <si>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</si>
  <si>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</si>
  <si>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</si>
  <si>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</si>
  <si>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</si>
  <si>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</si>
  <si>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</si>
  <si>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</si>
  <si>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</si>
  <si>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</si>
  <si>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</si>
  <si>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</si>
  <si>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</si>
  <si>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</si>
  <si>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</si>
  <si>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</si>
  <si>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</si>
  <si>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</si>
  <si>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</si>
  <si>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</si>
  <si>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</si>
  <si>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</si>
  <si>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</si>
  <si>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</si>
  <si>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</si>
  <si>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</si>
  <si>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</si>
  <si>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</si>
  <si>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</si>
  <si>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</si>
  <si>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</si>
  <si>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</si>
  <si>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</si>
  <si>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</si>
  <si>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</si>
  <si>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</si>
  <si>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</si>
  <si>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</si>
  <si>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</si>
  <si>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</si>
  <si>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</si>
  <si>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</si>
  <si>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</si>
  <si>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</si>
  <si>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</si>
  <si>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</si>
  <si>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</si>
  <si>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</si>
  <si>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</si>
  <si>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</si>
  <si>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</si>
  <si>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</si>
  <si>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</si>
  <si>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</si>
  <si>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</si>
  <si>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</si>
  <si>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</si>
  <si>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</si>
  <si>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</si>
  <si>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</si>
  <si>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</si>
  <si>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</si>
  <si>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</si>
  <si>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</si>
  <si>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</si>
  <si>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</si>
  <si>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</si>
  <si>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</si>
  <si>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</si>
  <si>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</si>
  <si>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</si>
  <si>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</si>
  <si>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</si>
  <si>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</si>
  <si>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</si>
  <si>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</si>
  <si>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</si>
  <si>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</si>
  <si>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</si>
  <si>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</si>
  <si>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</si>
  <si>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</si>
  <si>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</si>
  <si>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</si>
  <si>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</si>
  <si>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</si>
  <si>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</si>
  <si>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</si>
  <si>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</si>
  <si>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</si>
  <si>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</si>
  <si>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</si>
  <si>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</si>
  <si>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</si>
  <si>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</si>
  <si>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</si>
  <si>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</si>
  <si>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</si>
  <si>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</si>
  <si>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</si>
  <si>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</si>
  <si>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</si>
  <si>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</si>
  <si>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</si>
  <si>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</si>
  <si>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</si>
  <si>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</si>
  <si>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</si>
  <si>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</si>
  <si>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</si>
  <si>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</si>
  <si>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</si>
  <si>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</si>
  <si>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</si>
  <si>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</si>
  <si>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</si>
  <si>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</si>
  <si>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</si>
  <si>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</si>
  <si>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</si>
  <si>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</si>
  <si>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</si>
  <si>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</si>
  <si>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</si>
  <si>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</si>
  <si>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</si>
  <si>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</si>
  <si>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</si>
  <si>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</si>
  <si>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</si>
  <si>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</si>
  <si>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</si>
  <si>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</si>
  <si>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</si>
  <si>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</si>
  <si>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</si>
  <si>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</si>
  <si>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</si>
  <si>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</si>
  <si>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</si>
  <si>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</si>
  <si>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</si>
  <si>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</si>
  <si>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</si>
  <si>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</si>
  <si>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</si>
  <si>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</si>
  <si>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</si>
  <si>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</si>
  <si>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</si>
  <si>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</si>
  <si>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</si>
  <si>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</si>
  <si>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</si>
  <si>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</si>
  <si>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</si>
  <si>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</si>
  <si>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</si>
  <si>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</si>
  <si>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</si>
  <si>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</si>
  <si>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</si>
  <si>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</si>
  <si>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</si>
  <si>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</si>
  <si>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</si>
  <si>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</si>
  <si>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</si>
  <si>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</si>
  <si>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</si>
  <si>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</si>
  <si>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</si>
  <si>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</si>
  <si>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</si>
  <si>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</si>
  <si>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</si>
  <si>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</si>
  <si>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</si>
  <si>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</si>
  <si>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</si>
  <si>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</si>
  <si>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</si>
  <si>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</si>
  <si>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</si>
  <si>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</si>
  <si>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</si>
  <si>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</si>
  <si>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</si>
  <si>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</si>
  <si>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</si>
  <si>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</si>
  <si>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</si>
  <si>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</si>
  <si>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</si>
  <si>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</si>
  <si>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</si>
  <si>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</si>
  <si>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</si>
  <si>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</si>
  <si>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</si>
  <si>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</si>
  <si>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</si>
  <si>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</si>
  <si>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</si>
  <si>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</si>
  <si>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</si>
  <si>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</si>
  <si>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</si>
  <si>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</si>
  <si>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</si>
  <si>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</si>
  <si>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</si>
  <si>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</si>
  <si>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</si>
  <si>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</si>
  <si>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</si>
  <si>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</si>
  <si>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</si>
  <si>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</si>
  <si>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</si>
  <si>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</si>
  <si>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</si>
  <si>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</si>
  <si>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</si>
  <si>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</si>
  <si>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</si>
  <si>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</si>
  <si>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</si>
  <si>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</si>
  <si>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</si>
  <si>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</si>
  <si>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</si>
  <si>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</si>
  <si>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</si>
  <si>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</si>
  <si>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</si>
  <si>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</si>
  <si>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</si>
  <si>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</si>
  <si>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</si>
  <si>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</si>
  <si>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</si>
  <si>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</si>
  <si>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</si>
  <si>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</si>
  <si>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</si>
  <si>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</si>
  <si>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</si>
  <si>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</si>
  <si>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</si>
  <si>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</si>
  <si>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</si>
  <si>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</si>
  <si>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</si>
  <si>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</si>
  <si>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</si>
  <si>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</si>
  <si>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</si>
  <si>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</si>
  <si>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</si>
  <si>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</si>
  <si>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</si>
  <si>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</si>
  <si>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</si>
  <si>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</si>
  <si>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</si>
  <si>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</si>
  <si>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</si>
  <si>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</si>
  <si>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</si>
  <si>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</si>
  <si>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</si>
  <si>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</si>
  <si>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</si>
  <si>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</si>
  <si>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</si>
  <si>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</si>
  <si>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</si>
  <si>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</si>
  <si>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</si>
  <si>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</si>
  <si>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</si>
  <si>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</si>
  <si>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</si>
  <si>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</si>
  <si>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</si>
  <si>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</si>
  <si>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</si>
  <si>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</si>
  <si>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</si>
  <si>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</si>
  <si>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</si>
  <si>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</si>
  <si>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</si>
  <si>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</si>
  <si>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</si>
  <si>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</si>
  <si>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</si>
  <si>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</si>
  <si>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</si>
  <si>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</si>
  <si>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</si>
  <si>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</si>
  <si>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</si>
  <si>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</si>
  <si>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</si>
  <si>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</si>
  <si>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</si>
  <si>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</si>
  <si>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</si>
  <si>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</si>
  <si>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</si>
  <si>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</si>
  <si>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</si>
  <si>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</si>
  <si>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</si>
  <si>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</si>
  <si>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</si>
  <si>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</si>
  <si>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</si>
  <si>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</si>
  <si>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</si>
  <si>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</si>
  <si>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</si>
  <si>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</si>
  <si>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</si>
  <si>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</si>
  <si>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</si>
  <si>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</si>
  <si>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</si>
  <si>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</si>
  <si>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</si>
  <si>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</si>
  <si>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</si>
  <si>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</si>
  <si>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</si>
  <si>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</si>
  <si>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</si>
  <si>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</si>
  <si>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</si>
  <si>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</si>
  <si>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</si>
  <si>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</si>
  <si>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</si>
  <si>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</si>
  <si>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</si>
  <si>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</si>
  <si>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</si>
  <si>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</si>
  <si>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</si>
  <si>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</si>
  <si>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</si>
  <si>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</si>
  <si>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</si>
  <si>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</si>
  <si>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</si>
  <si>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</si>
  <si>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</si>
  <si>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</si>
  <si>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</si>
  <si>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</si>
  <si>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</si>
  <si>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</si>
  <si>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</si>
  <si>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</si>
  <si>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</si>
  <si>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</si>
  <si>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</si>
  <si>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</si>
  <si>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</si>
  <si>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</si>
  <si>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</si>
  <si>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</si>
  <si>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</si>
  <si>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</si>
  <si>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</si>
  <si>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</si>
  <si>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</si>
  <si>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</si>
  <si>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</si>
  <si>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</si>
  <si>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</si>
  <si>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</si>
  <si>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</si>
  <si>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</si>
  <si>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</si>
  <si>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</si>
  <si>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</si>
  <si>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</si>
  <si>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</si>
  <si>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</si>
  <si>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</si>
  <si>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</si>
  <si>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</si>
  <si>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</si>
  <si>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</si>
  <si>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</si>
  <si>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</si>
  <si>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</si>
  <si>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</si>
  <si>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</si>
  <si>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</si>
  <si>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</si>
  <si>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</si>
  <si>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</si>
  <si>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</si>
  <si>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</si>
  <si>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</si>
  <si>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</si>
  <si>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</si>
  <si>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</si>
  <si>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</si>
  <si>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</si>
  <si>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</si>
  <si>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</si>
  <si>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</si>
  <si>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</si>
  <si>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</si>
  <si>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</si>
  <si>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</si>
  <si>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</si>
  <si>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</si>
  <si>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</si>
  <si>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</si>
  <si>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</si>
  <si>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</si>
  <si>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</si>
  <si>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</si>
  <si>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</si>
  <si>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</si>
  <si>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</si>
  <si>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</si>
  <si>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</si>
  <si>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</si>
  <si>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</si>
  <si>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</si>
  <si>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</si>
  <si>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</si>
  <si>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</si>
  <si>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</si>
  <si>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</si>
  <si>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</si>
  <si>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</si>
  <si>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</si>
  <si>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</si>
  <si>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</si>
  <si>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</si>
  <si>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</si>
  <si>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</si>
  <si>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</si>
  <si>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</si>
  <si>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</si>
  <si>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</si>
  <si>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</si>
  <si>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</si>
  <si>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</si>
  <si>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</si>
  <si>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</si>
  <si>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</si>
  <si>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</si>
  <si>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</si>
  <si>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</si>
  <si>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</si>
  <si>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</si>
  <si>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</si>
  <si>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</si>
  <si>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</si>
  <si>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</si>
  <si>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</si>
  <si>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</si>
  <si>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</si>
  <si>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</si>
  <si>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</si>
  <si>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</si>
  <si>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</si>
  <si>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</si>
  <si>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</si>
  <si>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</si>
  <si>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</si>
  <si>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</si>
  <si>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</si>
  <si>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</si>
  <si>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</si>
  <si>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</si>
  <si>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</si>
  <si>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</si>
  <si>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</si>
  <si>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</si>
  <si>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</si>
  <si>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</si>
  <si>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</si>
  <si>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</si>
  <si>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</si>
  <si>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</si>
  <si>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</si>
  <si>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</si>
  <si>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</si>
  <si>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</si>
  <si>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</si>
  <si>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</si>
  <si>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</si>
  <si>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</si>
  <si>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</si>
  <si>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</si>
  <si>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</si>
  <si>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</si>
  <si>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</si>
  <si>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</si>
  <si>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</si>
  <si>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</si>
  <si>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</si>
  <si>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</si>
  <si>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</si>
  <si>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</si>
  <si>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</si>
  <si>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</si>
  <si>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</si>
  <si>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</si>
  <si>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</si>
  <si>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</si>
  <si>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</si>
  <si>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</si>
  <si>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</si>
  <si>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</si>
  <si>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</si>
  <si>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</si>
  <si>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</si>
  <si>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</si>
  <si>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</si>
  <si>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</si>
  <si>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</si>
  <si>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</si>
  <si>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</si>
  <si>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</si>
  <si>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</si>
  <si>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</si>
  <si>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</si>
  <si>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</si>
  <si>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</si>
  <si>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</si>
  <si>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</si>
  <si>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</si>
  <si>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</si>
  <si>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</si>
  <si>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</si>
  <si>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</si>
  <si>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</si>
  <si>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</si>
  <si>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</si>
  <si>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</si>
  <si>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</si>
  <si>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</si>
  <si>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</si>
  <si>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</si>
  <si>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</si>
  <si>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</si>
  <si>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</si>
  <si>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</si>
  <si>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</si>
  <si>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</si>
  <si>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</si>
  <si>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</si>
  <si>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</si>
  <si>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</si>
  <si>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</si>
  <si>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</si>
  <si>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</si>
  <si>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</si>
  <si>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</si>
  <si>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</si>
  <si>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</si>
  <si>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</si>
  <si>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</si>
  <si>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</si>
  <si>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</si>
  <si>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</si>
  <si>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</si>
  <si>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</si>
  <si>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</si>
  <si>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</si>
  <si>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</si>
  <si>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</si>
  <si>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</si>
  <si>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</si>
  <si>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</si>
  <si>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</si>
  <si>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</si>
  <si>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</si>
  <si>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</si>
  <si>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</si>
  <si>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</si>
  <si>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</si>
  <si>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</si>
  <si>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</si>
  <si>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</si>
  <si>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</si>
  <si>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</si>
  <si>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</si>
  <si>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</si>
  <si>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</si>
  <si>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</si>
  <si>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</si>
  <si>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</si>
  <si>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</si>
  <si>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</si>
  <si>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</si>
  <si>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</si>
  <si>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</si>
  <si>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</si>
  <si>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</si>
  <si>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</si>
  <si>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</si>
  <si>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</si>
  <si>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</si>
  <si>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</si>
  <si>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</si>
  <si>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</si>
  <si>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</si>
  <si>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</si>
  <si>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</si>
  <si>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</si>
  <si>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</si>
  <si>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</si>
  <si>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</si>
  <si>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</si>
  <si>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</si>
  <si>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</si>
  <si>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</si>
  <si>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</si>
  <si>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</si>
  <si>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</si>
  <si>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</si>
  <si>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</si>
  <si>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</si>
  <si>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</si>
  <si>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</si>
  <si>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</si>
  <si>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</si>
  <si>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</si>
  <si>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</si>
  <si>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</si>
  <si>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</si>
  <si>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</si>
  <si>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</si>
  <si>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</si>
  <si>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</si>
  <si>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</si>
  <si>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</si>
  <si>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</si>
  <si>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</si>
  <si>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</si>
  <si>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</si>
  <si>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</si>
  <si>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</si>
  <si>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</si>
  <si>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</si>
  <si>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</si>
  <si>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</si>
  <si>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</si>
  <si>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</si>
  <si>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</si>
  <si>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</si>
  <si>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</si>
  <si>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</si>
  <si>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</si>
  <si>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</si>
  <si>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</si>
  <si>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</si>
  <si>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</si>
  <si>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</si>
  <si>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</si>
  <si>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</si>
  <si>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</si>
  <si>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</si>
  <si>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</si>
  <si>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</si>
  <si>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</si>
  <si>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</si>
  <si>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</si>
  <si>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</si>
  <si>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</si>
  <si>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</si>
  <si>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</si>
  <si>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</si>
  <si>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</si>
  <si>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</si>
  <si>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</si>
  <si>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</si>
  <si>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</si>
  <si>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</si>
  <si>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</si>
  <si>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</si>
  <si>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</si>
  <si>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</si>
  <si>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</si>
  <si>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</si>
  <si>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</si>
  <si>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</si>
  <si>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</si>
  <si>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</si>
  <si>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</si>
  <si>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</si>
  <si>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</si>
  <si>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</si>
  <si>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</si>
  <si>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</si>
  <si>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</si>
  <si>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</si>
  <si>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</si>
  <si>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</si>
  <si>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</si>
  <si>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</si>
  <si>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</si>
  <si>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</si>
  <si>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</si>
  <si>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</si>
  <si>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</si>
  <si>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</si>
  <si>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</si>
  <si>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</si>
  <si>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</si>
  <si>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</si>
  <si>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</si>
  <si>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</si>
  <si>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</si>
  <si>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</si>
  <si>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</si>
  <si>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</si>
  <si>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</si>
  <si>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</si>
  <si>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</si>
  <si>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</si>
  <si>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</si>
  <si>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</si>
  <si>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</si>
  <si>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</si>
  <si>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</si>
  <si>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</si>
  <si>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</si>
  <si>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</si>
  <si>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</si>
  <si>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</si>
  <si>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</si>
  <si>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</si>
  <si>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</si>
  <si>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</si>
  <si>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</si>
  <si>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</si>
  <si>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</si>
  <si>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</si>
  <si>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</si>
  <si>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</si>
  <si>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</si>
  <si>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</si>
  <si>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</si>
  <si>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</si>
  <si>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</si>
  <si>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</si>
  <si>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</si>
  <si>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</si>
  <si>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</si>
  <si>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</si>
  <si>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</si>
  <si>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</si>
  <si>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</si>
  <si>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</si>
  <si>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</si>
  <si>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</si>
  <si>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</si>
  <si>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</si>
  <si>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</si>
  <si>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</si>
  <si>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</si>
  <si>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</si>
  <si>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</si>
  <si>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</si>
  <si>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</si>
  <si>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</si>
  <si>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</si>
  <si>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</si>
  <si>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</si>
  <si>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</si>
  <si>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</si>
  <si>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</si>
  <si>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</si>
  <si>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</si>
  <si>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</si>
  <si>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</si>
  <si>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</si>
  <si>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</si>
  <si>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</si>
  <si>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</si>
  <si>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</si>
  <si>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</si>
  <si>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</si>
  <si>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</si>
  <si>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</si>
  <si>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</si>
  <si>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</si>
  <si>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</si>
  <si>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</si>
  <si>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</si>
  <si>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</si>
  <si>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</si>
  <si>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</si>
  <si>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</si>
  <si>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</si>
  <si>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</si>
  <si>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</si>
  <si>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</si>
  <si>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</si>
  <si>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</si>
  <si>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</si>
  <si>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</si>
  <si>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</si>
  <si>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</si>
  <si>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</si>
  <si>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</si>
  <si>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</si>
  <si>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</si>
  <si>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</si>
  <si>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</si>
  <si>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</si>
  <si>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</si>
  <si>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</si>
  <si>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</si>
  <si>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</si>
  <si>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</si>
  <si>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</si>
  <si>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</si>
  <si>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</si>
  <si>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</si>
  <si>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</si>
  <si>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</si>
  <si>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</si>
  <si>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</si>
  <si>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</si>
  <si>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</si>
  <si>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</si>
  <si>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</si>
  <si>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</si>
  <si>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</si>
  <si>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</si>
  <si>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</si>
  <si>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</si>
  <si>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</si>
  <si>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</si>
  <si>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</si>
  <si>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</si>
  <si>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</si>
  <si>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</si>
  <si>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</si>
  <si>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</si>
  <si>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</si>
  <si>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</si>
  <si>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</si>
  <si>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</si>
  <si>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</si>
  <si>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</si>
  <si>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</si>
  <si>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</si>
  <si>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</si>
  <si>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</si>
  <si>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</si>
  <si>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</si>
  <si>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</si>
  <si>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</si>
  <si>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</si>
  <si>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</si>
  <si>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</si>
  <si>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</si>
  <si>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</si>
  <si>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</si>
  <si>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</si>
  <si>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</si>
  <si>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</si>
  <si>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</si>
  <si>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</si>
  <si>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</si>
  <si>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</si>
  <si>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</si>
  <si>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</si>
  <si>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</si>
  <si>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</si>
  <si>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</si>
  <si>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</si>
  <si>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</si>
  <si>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</si>
  <si>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</si>
  <si>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</si>
  <si>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</si>
  <si>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</si>
  <si>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</si>
  <si>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</si>
  <si>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</si>
  <si>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</si>
  <si>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</si>
  <si>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</si>
  <si>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</si>
  <si>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</si>
  <si>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</si>
  <si>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</si>
  <si>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</si>
  <si>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</si>
  <si>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</si>
  <si>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</si>
  <si>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</si>
  <si>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</si>
  <si>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</si>
  <si>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</si>
  <si>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</si>
  <si>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</si>
  <si>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</si>
  <si>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</si>
  <si>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</si>
  <si>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</si>
  <si>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</si>
  <si>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</si>
  <si>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</si>
  <si>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</si>
  <si>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</si>
  <si>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</si>
  <si>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</si>
  <si>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</si>
  <si>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</si>
  <si>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</si>
  <si>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</si>
  <si>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</si>
  <si>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</si>
  <si>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</si>
  <si>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</si>
  <si>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</si>
  <si>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</si>
  <si>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</si>
  <si>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</si>
  <si>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</si>
  <si>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</si>
  <si>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</si>
  <si>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</si>
  <si>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</si>
  <si>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</si>
  <si>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</si>
  <si>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</si>
  <si>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</si>
  <si>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</si>
  <si>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</si>
  <si>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</si>
  <si>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</si>
  <si>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</si>
  <si>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</si>
  <si>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</si>
  <si>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</si>
  <si>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</si>
  <si>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</si>
  <si>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</si>
  <si>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</si>
  <si>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</si>
  <si>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</si>
  <si>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</si>
  <si>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</si>
  <si>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</si>
  <si>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</si>
  <si>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</si>
  <si>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</si>
  <si>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</si>
  <si>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</si>
  <si>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</si>
  <si>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</si>
  <si>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</si>
  <si>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</si>
  <si>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</si>
  <si>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</si>
  <si>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</si>
  <si>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</si>
  <si>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</si>
  <si>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</si>
  <si>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</si>
  <si>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</si>
  <si>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</si>
  <si>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</si>
  <si>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</si>
  <si>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</si>
  <si>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</si>
  <si>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</si>
  <si>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</si>
  <si>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</si>
  <si>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</si>
  <si>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</si>
  <si>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</si>
  <si>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</si>
  <si>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</si>
  <si>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</si>
  <si>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</si>
  <si>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</si>
  <si>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</si>
  <si>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</si>
  <si>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</si>
  <si>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</si>
  <si>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</si>
  <si>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</si>
  <si>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</si>
  <si>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</si>
  <si>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</si>
  <si>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</si>
  <si>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</si>
  <si>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</si>
  <si>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</si>
  <si>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</si>
  <si>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</si>
  <si>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</si>
  <si>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</si>
  <si>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</si>
  <si>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</si>
  <si>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</si>
  <si>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</si>
  <si>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</si>
  <si>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</si>
  <si>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</si>
  <si>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</si>
  <si>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</si>
  <si>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</si>
  <si>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</si>
  <si>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</si>
  <si>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</si>
  <si>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</si>
  <si>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</si>
  <si>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</si>
  <si>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</si>
  <si>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</si>
  <si>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</si>
  <si>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</si>
  <si>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</si>
  <si>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</si>
  <si>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</si>
  <si>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</si>
  <si>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</si>
  <si>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</si>
  <si>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</si>
  <si>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</si>
  <si>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</si>
  <si>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</si>
  <si>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</si>
  <si>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</si>
  <si>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</si>
  <si>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</si>
  <si>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</si>
  <si>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</si>
  <si>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</si>
  <si>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</si>
  <si>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</si>
  <si>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</si>
  <si>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</si>
  <si>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</si>
  <si>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</si>
  <si>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</si>
  <si>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</si>
  <si>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</si>
  <si>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</si>
  <si>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</si>
  <si>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</si>
  <si>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</si>
  <si>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</si>
  <si>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</si>
  <si>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</si>
  <si>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</si>
  <si>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</si>
  <si>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</si>
  <si>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</si>
  <si>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</si>
  <si>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</si>
  <si>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</si>
  <si>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</si>
  <si>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</si>
  <si>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</si>
  <si>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</si>
  <si>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</si>
  <si>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</si>
  <si>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</si>
  <si>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</si>
  <si>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</si>
  <si>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</si>
  <si>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</si>
  <si>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</si>
  <si>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</si>
  <si>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</si>
  <si>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</si>
  <si>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</si>
  <si>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</si>
  <si>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</si>
  <si>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</si>
  <si>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</si>
  <si>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</si>
  <si>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</si>
  <si>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</si>
  <si>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</si>
  <si>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</si>
  <si>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</si>
  <si>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</si>
  <si>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</si>
  <si>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</si>
  <si>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</si>
  <si>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</si>
  <si>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</si>
  <si>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</si>
  <si>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</si>
  <si>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</si>
  <si>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</si>
  <si>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</si>
  <si>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</si>
  <si>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</si>
  <si>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</si>
  <si>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</si>
  <si>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</si>
  <si>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</si>
  <si>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</si>
  <si>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</si>
  <si>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</si>
  <si>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</si>
  <si>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</si>
  <si>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</si>
  <si>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</si>
  <si>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</si>
  <si>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</si>
  <si>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</si>
  <si>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</si>
  <si>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</si>
  <si>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</si>
  <si>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</si>
  <si>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</si>
  <si>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</si>
  <si>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</si>
  <si>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</si>
  <si>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</si>
  <si>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</si>
  <si>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</si>
  <si>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</si>
  <si>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</si>
  <si>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</si>
  <si>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</si>
  <si>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</si>
  <si>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</si>
  <si>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</si>
  <si>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</si>
  <si>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</si>
  <si>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</si>
  <si>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</si>
  <si>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</si>
  <si>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</si>
  <si>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</si>
  <si>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</si>
  <si>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</si>
  <si>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</si>
  <si>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</si>
  <si>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</si>
  <si>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</si>
  <si>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</si>
  <si>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</si>
  <si>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</si>
  <si>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</si>
  <si>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</si>
  <si>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</si>
  <si>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</si>
  <si>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</si>
  <si>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</si>
  <si>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</si>
  <si>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</si>
  <si>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</si>
  <si>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</si>
  <si>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</si>
  <si>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</si>
  <si>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</si>
  <si>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</si>
  <si>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</si>
  <si>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</si>
  <si>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</si>
  <si>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</si>
  <si>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</si>
  <si>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</si>
  <si>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</si>
  <si>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</si>
  <si>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</si>
  <si>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</si>
  <si>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</si>
  <si>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</si>
  <si>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</si>
  <si>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</si>
  <si>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</si>
  <si>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</si>
  <si>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</si>
  <si>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</si>
  <si>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</si>
  <si>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</si>
  <si>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</si>
  <si>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</si>
  <si>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</si>
  <si>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</si>
  <si>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</si>
  <si>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</si>
  <si>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</si>
  <si>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</si>
  <si>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</si>
  <si>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</si>
  <si>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</si>
  <si>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</si>
  <si>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</si>
  <si>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</si>
  <si>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</si>
  <si>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</si>
  <si>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</si>
  <si>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</si>
  <si>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</si>
  <si>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</si>
  <si>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</si>
  <si>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</si>
  <si>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</si>
  <si>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</si>
  <si>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</si>
  <si>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</si>
  <si>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</si>
  <si>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</si>
  <si>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</si>
  <si>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</si>
  <si>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</si>
  <si>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</si>
  <si>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</si>
  <si>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</si>
  <si>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</si>
  <si>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</si>
  <si>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</si>
  <si>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</si>
  <si>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</si>
  <si>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</si>
  <si>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</si>
  <si>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</si>
  <si>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</si>
  <si>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</si>
  <si>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</si>
  <si>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</si>
  <si>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</si>
  <si>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</si>
  <si>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</si>
  <si>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</si>
  <si>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</si>
  <si>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</si>
  <si>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</si>
  <si>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</si>
  <si>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</si>
  <si>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</si>
  <si>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</si>
  <si>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</si>
  <si>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</si>
  <si>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</si>
  <si>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</si>
  <si>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</si>
  <si>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</si>
  <si>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</si>
  <si>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</si>
  <si>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</si>
  <si>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</si>
  <si>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</si>
  <si>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</si>
  <si>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</si>
  <si>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</si>
  <si>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</si>
  <si>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</si>
  <si>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</si>
  <si>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</si>
  <si>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</si>
  <si>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</si>
  <si>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</si>
  <si>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</si>
  <si>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</si>
  <si>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</si>
  <si>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</si>
  <si>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</si>
  <si>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</si>
  <si>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</si>
  <si>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</si>
  <si>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</si>
  <si>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</si>
  <si>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</si>
  <si>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</si>
  <si>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</si>
  <si>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</si>
  <si>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</si>
  <si>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</si>
  <si>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</si>
  <si>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</si>
  <si>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</si>
  <si>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</si>
  <si>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</si>
  <si>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</si>
  <si>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</si>
  <si>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</si>
  <si>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</si>
  <si>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</si>
  <si>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</si>
  <si>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</si>
  <si>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</si>
  <si>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</si>
  <si>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</si>
  <si>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</si>
  <si>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</si>
  <si>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</si>
  <si>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</si>
  <si>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</si>
  <si>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</si>
  <si>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</si>
  <si>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</si>
  <si>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</si>
  <si>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</si>
  <si>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</si>
  <si>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</si>
  <si>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</si>
  <si>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</si>
  <si>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</si>
  <si>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</si>
  <si>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</si>
  <si>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</si>
  <si>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</si>
  <si>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</si>
  <si>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</si>
  <si>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</si>
  <si>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</si>
  <si>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</si>
  <si>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</si>
  <si>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</si>
  <si>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</si>
  <si>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</si>
  <si>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</si>
  <si>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</si>
  <si>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</si>
  <si>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</si>
  <si>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</si>
  <si>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</si>
  <si>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</si>
  <si>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</si>
  <si>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</si>
  <si>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</si>
  <si>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</si>
  <si>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</si>
  <si>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</si>
  <si>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</si>
  <si>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</si>
  <si>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</si>
  <si>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</si>
  <si>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</si>
  <si>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</si>
  <si>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</si>
  <si>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</si>
  <si>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</si>
  <si>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</si>
  <si>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</si>
  <si>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</si>
  <si>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</si>
  <si>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</si>
  <si>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</si>
  <si>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</si>
  <si>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</si>
  <si>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</si>
  <si>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</si>
  <si>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</si>
  <si>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</si>
  <si>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</si>
  <si>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</si>
  <si>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</si>
  <si>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</si>
  <si>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</si>
  <si>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</si>
  <si>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</si>
  <si>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</si>
  <si>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</si>
  <si>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</si>
  <si>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</si>
  <si>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</si>
  <si>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</si>
  <si>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</si>
  <si>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</si>
  <si>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</si>
  <si>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</si>
  <si>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</si>
  <si>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</si>
  <si>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</si>
  <si>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</si>
  <si>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</si>
  <si>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</si>
  <si>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</si>
  <si>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</si>
  <si>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</si>
  <si>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</si>
  <si>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</si>
  <si>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</si>
  <si>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</si>
  <si>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</si>
  <si>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</si>
  <si>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</si>
  <si>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</si>
  <si>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</si>
  <si>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</si>
  <si>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</si>
  <si>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</si>
  <si>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</si>
  <si>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</si>
  <si>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</si>
  <si>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</si>
  <si>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</si>
  <si>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</si>
  <si>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</si>
  <si>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</si>
  <si>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</si>
  <si>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</si>
  <si>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</si>
  <si>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</si>
  <si>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</si>
  <si>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</si>
  <si>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</si>
  <si>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</si>
  <si>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</si>
  <si>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</si>
  <si>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</si>
  <si>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</si>
  <si>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</si>
  <si>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</si>
  <si>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</si>
  <si>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</si>
  <si>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</si>
  <si>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</si>
  <si>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</si>
  <si>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</si>
  <si>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</si>
  <si>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</si>
  <si>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</si>
  <si>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</si>
  <si>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</si>
  <si>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</si>
  <si>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</si>
  <si>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</si>
  <si>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</si>
  <si>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</si>
  <si>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</si>
  <si>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</si>
  <si>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</si>
  <si>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</si>
  <si>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</si>
  <si>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</si>
  <si>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</si>
  <si>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</si>
  <si>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</si>
  <si>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</si>
  <si>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</si>
  <si>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</si>
  <si>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</si>
  <si>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</si>
  <si>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</si>
  <si>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</si>
  <si>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</si>
  <si>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</si>
  <si>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</si>
  <si>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</si>
  <si>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</si>
  <si>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</si>
  <si>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</si>
  <si>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</si>
  <si>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</si>
  <si>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</si>
  <si>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</si>
  <si>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</si>
  <si>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</si>
  <si>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</si>
  <si>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</si>
  <si>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</si>
  <si>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</si>
  <si>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</si>
  <si>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</si>
  <si>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</si>
  <si>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</si>
  <si>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</si>
  <si>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</si>
  <si>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</si>
  <si>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</si>
  <si>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</si>
  <si>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</si>
  <si>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</si>
  <si>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</si>
  <si>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</si>
  <si>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</si>
  <si>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</si>
  <si>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</si>
  <si>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</si>
  <si>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</si>
  <si>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</si>
  <si>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</si>
  <si>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</si>
  <si>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</si>
  <si>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</si>
  <si>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</si>
  <si>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</si>
  <si>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</si>
  <si>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</si>
  <si>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</si>
  <si>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</si>
  <si>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</si>
  <si>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</si>
  <si>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</si>
  <si>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</si>
  <si>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</si>
  <si>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</si>
  <si>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</si>
  <si>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</si>
  <si>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</si>
  <si>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</si>
  <si>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</si>
  <si>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</si>
  <si>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</si>
  <si>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</si>
  <si>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</si>
  <si>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</si>
  <si>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</si>
  <si>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</si>
  <si>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</si>
  <si>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</si>
  <si>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</si>
  <si>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</si>
  <si>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</si>
  <si>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</si>
  <si>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</si>
  <si>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</si>
  <si>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</si>
  <si>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</si>
  <si>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</si>
  <si>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</si>
  <si>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</si>
  <si>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</si>
  <si>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</si>
  <si>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</si>
  <si>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</si>
  <si>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</si>
  <si>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</si>
  <si>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</si>
  <si>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</si>
  <si>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</si>
  <si>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</si>
  <si>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</si>
  <si>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</si>
  <si>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</si>
  <si>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</si>
  <si>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</si>
  <si>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</si>
  <si>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</si>
  <si>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</si>
  <si>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</si>
  <si>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</si>
  <si>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</si>
  <si>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</si>
  <si>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</si>
  <si>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</si>
  <si>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</si>
  <si>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</si>
  <si>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</si>
  <si>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</si>
  <si>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</si>
  <si>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</si>
  <si>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</si>
  <si>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</si>
  <si>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</si>
  <si>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</si>
  <si>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</si>
  <si>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</si>
  <si>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</si>
  <si>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</si>
  <si>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</si>
  <si>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</si>
  <si>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</si>
  <si>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</si>
  <si>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</si>
  <si>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</si>
  <si>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</si>
  <si>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</si>
  <si>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</si>
  <si>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</si>
  <si>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</si>
  <si>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</si>
  <si>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</si>
  <si>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</si>
  <si>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</si>
  <si>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</si>
  <si>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</si>
  <si>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</si>
  <si>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</si>
  <si>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</si>
  <si>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</si>
  <si>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</si>
  <si>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</si>
  <si>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</si>
  <si>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</si>
  <si>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</si>
  <si>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</si>
  <si>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</si>
  <si>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</si>
  <si>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</si>
  <si>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</si>
  <si>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</si>
  <si>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</si>
  <si>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</si>
  <si>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</si>
  <si>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</si>
  <si>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</si>
  <si>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</si>
  <si>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</si>
  <si>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</si>
  <si>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</si>
  <si>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</si>
  <si>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</si>
  <si>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</si>
  <si>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</si>
  <si>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</si>
  <si>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</si>
  <si>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</si>
  <si>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</si>
  <si>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</si>
  <si>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</si>
  <si>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</si>
  <si>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</si>
  <si>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</si>
  <si>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</si>
  <si>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</si>
  <si>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</si>
  <si>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</si>
  <si>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</si>
  <si>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</si>
  <si>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</si>
  <si>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</si>
  <si>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</si>
  <si>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</si>
  <si>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</si>
  <si>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</si>
  <si>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</si>
  <si>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</si>
  <si>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</si>
  <si>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</si>
  <si>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</si>
  <si>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</si>
  <si>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</si>
  <si>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</si>
  <si>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</si>
  <si>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</si>
  <si>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</si>
  <si>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</si>
  <si>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</si>
  <si>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</si>
  <si>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</si>
  <si>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</si>
  <si>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</si>
  <si>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</si>
  <si>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</si>
  <si>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</si>
  <si>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</si>
  <si>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</si>
  <si>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</si>
  <si>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</si>
  <si>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</si>
  <si>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</si>
  <si>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</si>
  <si>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</si>
  <si>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</si>
  <si>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</si>
  <si>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</si>
  <si>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</si>
  <si>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</si>
  <si>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</si>
  <si>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</si>
  <si>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</si>
  <si>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</si>
  <si>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</si>
  <si>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</si>
  <si>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</si>
  <si>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</si>
  <si>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</si>
  <si>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</si>
  <si>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</si>
  <si>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</si>
  <si>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</si>
  <si>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</si>
  <si>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</si>
  <si>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</si>
  <si>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</si>
  <si>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</si>
  <si>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</si>
  <si>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</si>
  <si>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</si>
  <si>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</si>
  <si>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</si>
  <si>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</si>
  <si>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</si>
  <si>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</si>
  <si>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</si>
  <si>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</si>
  <si>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</si>
  <si>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</si>
  <si>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</si>
  <si>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</si>
  <si>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</si>
  <si>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</si>
  <si>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</si>
  <si>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</si>
  <si>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</si>
  <si>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</si>
  <si>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</si>
  <si>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</si>
  <si>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</si>
  <si>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</si>
  <si>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</si>
  <si>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</si>
  <si>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</si>
  <si>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</si>
  <si>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</si>
  <si>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</si>
  <si>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</si>
  <si>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</si>
  <si>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</si>
  <si>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</si>
  <si>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</si>
  <si>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</si>
  <si>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</si>
  <si>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</si>
  <si>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</si>
  <si>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</si>
  <si>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</si>
  <si>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</si>
  <si>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</si>
  <si>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</si>
  <si>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</si>
  <si>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</si>
  <si>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</si>
  <si>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</si>
  <si>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</si>
  <si>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</si>
  <si>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</si>
  <si>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</si>
  <si>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</si>
  <si>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</si>
  <si>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</si>
  <si>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</si>
  <si>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</si>
  <si>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</si>
  <si>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</si>
  <si>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</si>
  <si>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</si>
  <si>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</si>
  <si>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</si>
  <si>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</si>
  <si>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</si>
  <si>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</si>
  <si>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</si>
  <si>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</si>
  <si>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</si>
  <si>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</si>
  <si>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</si>
  <si>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</si>
  <si>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</si>
  <si>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</si>
  <si>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</si>
  <si>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</si>
  <si>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</si>
  <si>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</si>
  <si>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</si>
  <si>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</si>
  <si>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</si>
  <si>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</si>
  <si>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</si>
  <si>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</si>
  <si>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</si>
  <si>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</si>
  <si>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</si>
  <si>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</si>
  <si>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</si>
  <si>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</si>
  <si>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</si>
  <si>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</si>
  <si>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</si>
  <si>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</si>
  <si>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</si>
  <si>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</si>
  <si>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</si>
  <si>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</si>
  <si>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</si>
  <si>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</si>
  <si>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</si>
  <si>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</si>
  <si>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</si>
  <si>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</si>
  <si>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</si>
  <si>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</si>
  <si>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</si>
  <si>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</si>
  <si>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</si>
  <si>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</si>
  <si>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</si>
  <si>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</si>
  <si>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</si>
  <si>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</si>
  <si>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</si>
  <si>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</si>
  <si>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</si>
  <si>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</si>
  <si>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</si>
  <si>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</si>
  <si>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</si>
  <si>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</si>
  <si>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</si>
  <si>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</si>
  <si>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</si>
  <si>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</si>
  <si>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</si>
  <si>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</si>
  <si>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</si>
  <si>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</si>
  <si>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</si>
  <si>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</si>
  <si>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</si>
  <si>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</si>
  <si>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</si>
  <si>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</si>
  <si>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</si>
  <si>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</si>
  <si>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</si>
  <si>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</si>
  <si>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</si>
  <si>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</si>
  <si>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</si>
  <si>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</si>
  <si>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</si>
  <si>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</si>
  <si>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</si>
  <si>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</si>
  <si>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</si>
  <si>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</si>
  <si>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</si>
  <si>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</si>
  <si>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</si>
  <si>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</si>
  <si>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</si>
  <si>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</si>
  <si>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</si>
  <si>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</si>
  <si>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</si>
  <si>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</si>
  <si>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</si>
  <si>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</si>
  <si>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</si>
  <si>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</si>
  <si>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</si>
  <si>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</si>
  <si>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</si>
  <si>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</si>
  <si>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</si>
  <si>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</si>
  <si>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</si>
  <si>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</si>
  <si>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</si>
  <si>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</si>
  <si>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</si>
  <si>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</si>
  <si>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</si>
  <si>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</si>
  <si>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</si>
  <si>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</si>
  <si>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</si>
  <si>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</si>
  <si>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</si>
  <si>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</si>
  <si>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</si>
  <si>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</si>
  <si>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</si>
  <si>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</si>
  <si>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</si>
  <si>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</si>
  <si>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</si>
  <si>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</si>
  <si>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</si>
  <si>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</si>
  <si>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</si>
  <si>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</si>
  <si>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</si>
  <si>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</si>
  <si>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</si>
  <si>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</si>
  <si>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</si>
  <si>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</si>
  <si>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</si>
  <si>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</si>
  <si>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</si>
  <si>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</si>
  <si>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</si>
  <si>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</si>
  <si>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</si>
  <si>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</si>
  <si>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</si>
  <si>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</si>
  <si>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</si>
  <si>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</si>
  <si>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</si>
  <si>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</si>
  <si>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</si>
  <si>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</si>
  <si>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</si>
  <si>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</si>
  <si>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</si>
  <si>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</si>
  <si>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</si>
  <si>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</si>
  <si>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</si>
  <si>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</si>
  <si>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</si>
  <si>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</si>
  <si>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</si>
  <si>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</si>
  <si>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</si>
  <si>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</si>
  <si>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</si>
  <si>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</si>
  <si>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</si>
  <si>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</si>
  <si>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</si>
  <si>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</si>
  <si>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</si>
  <si>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</si>
  <si>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</si>
  <si>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</si>
  <si>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</si>
  <si>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</si>
  <si>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</si>
  <si>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</si>
  <si>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</si>
  <si>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</si>
  <si>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</si>
  <si>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</si>
  <si>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</si>
  <si>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</si>
  <si>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</si>
  <si>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</si>
  <si>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</si>
  <si>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</si>
  <si>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</si>
  <si>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</si>
  <si>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</si>
  <si>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</si>
  <si>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</si>
  <si>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</si>
  <si>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</si>
  <si>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</si>
  <si>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</si>
  <si>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</si>
  <si>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</si>
  <si>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</si>
  <si>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</si>
  <si>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</si>
  <si>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</si>
  <si>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</si>
  <si>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</si>
  <si>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</si>
  <si>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</si>
  <si>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</si>
  <si>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</si>
  <si>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</si>
  <si>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</si>
  <si>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</si>
  <si>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</si>
  <si>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</si>
  <si>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</si>
  <si>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</si>
  <si>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</si>
  <si>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</si>
  <si>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</si>
  <si>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</si>
  <si>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</si>
  <si>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</si>
  <si>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</si>
  <si>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</si>
  <si>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</si>
  <si>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</si>
  <si>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</si>
  <si>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</si>
  <si>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</si>
  <si>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</si>
  <si>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</si>
  <si>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</si>
  <si>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</si>
  <si>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</si>
  <si>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</si>
  <si>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</si>
  <si>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</si>
  <si>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</si>
  <si>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</si>
  <si>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</si>
  <si>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</si>
  <si>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</si>
  <si>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</si>
  <si>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</si>
  <si>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</si>
  <si>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</si>
  <si>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</si>
  <si>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</si>
  <si>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</si>
  <si>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</si>
  <si>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</si>
  <si>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</si>
  <si>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</si>
  <si>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</si>
  <si>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</si>
  <si>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</si>
  <si>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</si>
  <si>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</si>
  <si>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</si>
  <si>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</si>
  <si>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</si>
  <si>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</si>
  <si>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</si>
  <si>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</si>
  <si>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</si>
  <si>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</si>
  <si>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</si>
  <si>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</si>
  <si>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</si>
  <si>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</si>
  <si>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</si>
  <si>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</si>
  <si>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</si>
  <si>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</si>
  <si>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</si>
  <si>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</si>
  <si>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</si>
  <si>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</si>
  <si>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</si>
  <si>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</si>
  <si>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</si>
  <si>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</si>
  <si>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</si>
  <si>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</si>
  <si>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</si>
  <si>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</si>
  <si>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</si>
  <si>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</si>
  <si>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</si>
  <si>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</si>
  <si>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</si>
  <si>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</si>
  <si>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</si>
  <si>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</si>
  <si>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</si>
  <si>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</si>
  <si>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</si>
  <si>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</si>
  <si>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</si>
  <si>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</si>
  <si>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</si>
  <si>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</si>
  <si>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</si>
  <si>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</si>
  <si>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</si>
  <si>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</si>
  <si>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</si>
  <si>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</si>
  <si>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</si>
  <si>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</si>
  <si>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</si>
  <si>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</si>
  <si>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</si>
  <si>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</si>
  <si>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</si>
  <si>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</si>
  <si>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</si>
  <si>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</si>
  <si>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</si>
  <si>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</si>
  <si>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</si>
  <si>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</si>
  <si>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</si>
  <si>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</si>
  <si>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</si>
  <si>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</si>
  <si>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</si>
  <si>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</si>
  <si>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</si>
  <si>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</si>
  <si>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</si>
  <si>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</si>
  <si>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</si>
  <si>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</si>
  <si>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</si>
  <si>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</si>
  <si>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</si>
  <si>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</si>
  <si>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</si>
  <si>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</si>
  <si>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</si>
  <si>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</si>
  <si>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</si>
  <si>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</si>
  <si>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</si>
  <si>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</si>
  <si>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</si>
  <si>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</si>
  <si>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</si>
  <si>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</si>
  <si>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</si>
  <si>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</si>
  <si>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</si>
  <si>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</si>
  <si>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</si>
  <si>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</si>
  <si>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</si>
  <si>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</si>
  <si>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</si>
  <si>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</si>
  <si>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</si>
  <si>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</si>
  <si>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</si>
  <si>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</si>
  <si>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</si>
  <si>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</si>
  <si>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</si>
  <si>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</si>
  <si>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</si>
  <si>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</si>
  <si>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</si>
  <si>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</si>
  <si>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</si>
  <si>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</si>
  <si>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</si>
  <si>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</si>
  <si>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</si>
  <si>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</si>
  <si>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</si>
  <si>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</si>
  <si>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</si>
  <si>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</si>
  <si>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</si>
  <si>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</si>
  <si>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</si>
  <si>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</si>
  <si>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</si>
  <si>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</si>
  <si>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</si>
  <si>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</si>
  <si>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</si>
  <si>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</si>
  <si>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</si>
  <si>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</si>
  <si>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</si>
  <si>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</si>
  <si>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</si>
  <si>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</si>
  <si>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</si>
  <si>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</si>
  <si>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</si>
  <si>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</si>
  <si>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</si>
  <si>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</si>
  <si>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</si>
  <si>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</si>
  <si>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</si>
  <si>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</si>
  <si>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</si>
  <si>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</si>
  <si>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</si>
  <si>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</si>
  <si>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</si>
  <si>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</si>
  <si>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</si>
  <si>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</si>
  <si>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</si>
  <si>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</si>
  <si>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</si>
  <si>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</si>
  <si>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</si>
  <si>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</si>
  <si>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</si>
  <si>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</si>
  <si>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</si>
  <si>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</si>
  <si>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</si>
  <si>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</si>
  <si>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</si>
  <si>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</si>
  <si>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</si>
  <si>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</si>
  <si>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</si>
  <si>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</si>
  <si>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</si>
  <si>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</si>
  <si>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</si>
  <si>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</si>
  <si>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</si>
  <si>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</si>
  <si>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</si>
  <si>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</si>
  <si>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</si>
  <si>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</si>
  <si>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</si>
  <si>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</si>
  <si>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</si>
  <si>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</si>
  <si>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</si>
  <si>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</si>
  <si>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</si>
  <si>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</si>
  <si>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</si>
  <si>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</si>
  <si>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</si>
  <si>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</si>
  <si>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</si>
  <si>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</si>
  <si>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</si>
  <si>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</si>
  <si>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</si>
  <si>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</si>
  <si>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</si>
  <si>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</si>
  <si>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</si>
  <si>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</si>
  <si>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</si>
  <si>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</si>
  <si>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</si>
  <si>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</si>
  <si>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</si>
  <si>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</si>
  <si>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</si>
  <si>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</si>
  <si>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</si>
  <si>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</si>
  <si>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</si>
  <si>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</si>
  <si>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</si>
  <si>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</si>
  <si>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</si>
  <si>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</si>
  <si>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</si>
  <si>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</si>
  <si>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</si>
  <si>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</si>
  <si>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</si>
  <si>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</si>
  <si>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</si>
  <si>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</si>
  <si>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</si>
  <si>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</si>
  <si>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</si>
  <si>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</si>
  <si>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</si>
  <si>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</si>
  <si>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</si>
  <si>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</si>
  <si>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</si>
  <si>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</si>
  <si>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</si>
  <si>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</si>
  <si>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</si>
  <si>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</si>
  <si>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</si>
  <si>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</si>
  <si>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</si>
  <si>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</si>
  <si>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</si>
  <si>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</si>
  <si>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</si>
  <si>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</si>
  <si>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</si>
  <si>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</si>
  <si>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</si>
  <si>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</si>
  <si>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</si>
  <si>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</si>
  <si>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</si>
  <si>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</si>
  <si>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</si>
  <si>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</si>
  <si>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</si>
  <si>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</si>
  <si>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</si>
  <si>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</si>
  <si>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</si>
  <si>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</si>
  <si>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</si>
  <si>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</si>
  <si>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</si>
  <si>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</si>
  <si>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</si>
  <si>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</si>
  <si>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</si>
  <si>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</si>
  <si>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</si>
  <si>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</si>
  <si>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</si>
  <si>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</si>
  <si>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</si>
  <si>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</si>
  <si>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</si>
  <si>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</si>
  <si>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</si>
  <si>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</si>
  <si>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</si>
  <si>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</si>
  <si>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</si>
  <si>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</si>
  <si>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</si>
  <si>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</si>
  <si>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</si>
  <si>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</si>
  <si>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</si>
  <si>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</si>
  <si>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</si>
  <si>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</si>
  <si>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</si>
  <si>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</si>
  <si>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</si>
  <si>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</si>
  <si>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</si>
  <si>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</si>
  <si>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</si>
  <si>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</si>
  <si>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</si>
  <si>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</si>
  <si>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</si>
  <si>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</si>
  <si>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</si>
  <si>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</si>
  <si>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</si>
  <si>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</si>
  <si>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</si>
  <si>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</si>
  <si>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</si>
  <si>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</si>
  <si>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</si>
  <si>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</si>
  <si>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</si>
  <si>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</si>
  <si>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</si>
  <si>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</si>
  <si>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</si>
  <si>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</si>
  <si>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</si>
  <si>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</si>
  <si>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</si>
  <si>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</si>
  <si>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</si>
  <si>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</si>
  <si>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</si>
  <si>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</si>
  <si>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</si>
  <si>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</si>
  <si>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</si>
  <si>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</si>
  <si>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</si>
  <si>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</si>
  <si>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</si>
  <si>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</si>
  <si>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</si>
  <si>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</si>
  <si>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</si>
  <si>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</si>
  <si>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</si>
  <si>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</si>
  <si>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</si>
  <si>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</si>
  <si>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</si>
  <si>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</si>
  <si>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</si>
  <si>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</si>
  <si>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</si>
  <si>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</si>
  <si>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</si>
  <si>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</si>
  <si>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</si>
  <si>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</si>
  <si>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</si>
  <si>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</si>
  <si>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</si>
  <si>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</si>
  <si>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</si>
  <si>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</si>
  <si>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</si>
  <si>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</si>
  <si>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</si>
  <si>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</si>
  <si>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</si>
  <si>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</si>
  <si>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</si>
  <si>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</si>
  <si>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</si>
  <si>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</si>
  <si>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</si>
  <si>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</si>
  <si>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</si>
  <si>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</si>
  <si>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</si>
  <si>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</si>
  <si>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</si>
  <si>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</si>
  <si>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</si>
  <si>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</si>
  <si>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</si>
  <si>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</si>
  <si>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</si>
  <si>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</si>
  <si>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</si>
  <si>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</si>
  <si>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</si>
  <si>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</si>
  <si>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</si>
  <si>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</si>
  <si>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</si>
  <si>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</si>
  <si>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</si>
  <si>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</si>
  <si>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</si>
  <si>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</si>
  <si>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</si>
  <si>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</si>
  <si>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</si>
  <si>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</si>
  <si>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</si>
  <si>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</si>
  <si>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</si>
  <si>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</si>
  <si>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</si>
  <si>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</si>
  <si>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</si>
  <si>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</si>
  <si>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</si>
  <si>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</si>
  <si>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</si>
  <si>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</si>
  <si>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</si>
  <si>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</si>
  <si>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</si>
  <si>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</si>
  <si>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</si>
  <si>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</si>
  <si>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</si>
  <si>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</si>
  <si>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</si>
  <si>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</si>
  <si>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</si>
  <si>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</si>
  <si>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</si>
  <si>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</si>
  <si>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</si>
  <si>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</si>
  <si>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</si>
  <si>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</si>
  <si>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</si>
  <si>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</si>
  <si>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</si>
  <si>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</si>
  <si>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</si>
  <si>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</si>
  <si>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</si>
  <si>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</si>
  <si>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</si>
  <si>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</si>
  <si>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</si>
  <si>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</si>
  <si>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</si>
  <si>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</si>
  <si>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</si>
  <si>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</si>
  <si>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</si>
  <si>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</si>
  <si>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</si>
  <si>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</si>
  <si>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</si>
  <si>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</si>
  <si>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</si>
  <si>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</si>
  <si>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</si>
  <si>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</si>
  <si>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</si>
  <si>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</si>
  <si>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</si>
  <si>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</si>
  <si>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</si>
  <si>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</si>
  <si>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</si>
  <si>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</si>
  <si>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</si>
  <si>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</si>
  <si>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</si>
  <si>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</si>
  <si>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</si>
  <si>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</si>
  <si>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</si>
  <si>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</si>
  <si>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</si>
  <si>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</si>
  <si>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</si>
  <si>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</si>
  <si>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</si>
  <si>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</si>
  <si>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</si>
  <si>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</si>
  <si>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</si>
  <si>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</si>
  <si>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</si>
  <si>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</si>
  <si>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</si>
  <si>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</si>
  <si>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</si>
  <si>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</si>
  <si>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</si>
  <si>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</si>
  <si>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</si>
  <si>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</si>
  <si>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</si>
  <si>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</si>
  <si>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</si>
  <si>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</si>
  <si>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</si>
  <si>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</si>
  <si>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</si>
  <si>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</si>
  <si>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</si>
  <si>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</si>
  <si>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</si>
  <si>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</si>
  <si>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</si>
  <si>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</si>
  <si>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</si>
  <si>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</si>
  <si>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</si>
  <si>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</si>
  <si>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</si>
  <si>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</si>
  <si>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</si>
  <si>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</si>
  <si>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</si>
  <si>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</si>
  <si>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</si>
  <si>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</si>
  <si>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</si>
  <si>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</si>
  <si>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</si>
  <si>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</si>
  <si>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</si>
  <si>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</si>
  <si>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</si>
  <si>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</si>
  <si>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</si>
  <si>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</si>
  <si>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</si>
  <si>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</si>
  <si>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</si>
  <si>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</si>
  <si>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</si>
  <si>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</si>
  <si>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</si>
  <si>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</si>
  <si>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</si>
  <si>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</si>
  <si>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</si>
  <si>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</si>
  <si>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</si>
  <si>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</si>
  <si>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</si>
  <si>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</si>
  <si>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</si>
  <si>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</si>
  <si>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</si>
  <si>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</si>
  <si>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</si>
  <si>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</si>
  <si>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</si>
  <si>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</si>
  <si>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</si>
  <si>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</si>
  <si>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</si>
  <si>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</si>
  <si>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</si>
  <si>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</si>
  <si>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</si>
  <si>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</si>
  <si>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</si>
  <si>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</si>
  <si>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</si>
  <si>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</si>
  <si>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</si>
  <si>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</si>
  <si>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</si>
  <si>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</si>
  <si>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</si>
  <si>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</si>
  <si>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</si>
  <si>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</si>
  <si>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</si>
  <si>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</si>
  <si>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</si>
  <si>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</si>
  <si>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</si>
  <si>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</si>
  <si>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</si>
  <si>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</si>
  <si>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</si>
  <si>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</si>
  <si>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</si>
  <si>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</si>
  <si>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</si>
  <si>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</si>
  <si>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</si>
  <si>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</si>
  <si>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</si>
  <si>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</si>
  <si>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</si>
  <si>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</si>
  <si>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</si>
  <si>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</si>
  <si>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</si>
  <si>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</si>
  <si>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</si>
  <si>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</si>
  <si>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</si>
  <si>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</si>
  <si>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</si>
  <si>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</si>
  <si>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</si>
  <si>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</si>
  <si>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</si>
  <si>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</si>
  <si>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</si>
  <si>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</si>
  <si>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</si>
  <si>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</si>
  <si>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</si>
  <si>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</si>
  <si>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</si>
  <si>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</si>
  <si>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</si>
  <si>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</si>
  <si>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</si>
  <si>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</si>
  <si>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</si>
  <si>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</si>
  <si>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</si>
  <si>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</si>
  <si>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</si>
  <si>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</si>
  <si>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</si>
  <si>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</si>
  <si>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</si>
  <si>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</si>
  <si>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</si>
  <si>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</si>
  <si>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</si>
  <si>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</si>
  <si>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</si>
  <si>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</si>
  <si>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</si>
  <si>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</si>
  <si>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</si>
  <si>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</si>
  <si>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</si>
  <si>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</si>
  <si>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</si>
  <si>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</si>
  <si>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</si>
  <si>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</si>
  <si>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</si>
  <si>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</si>
  <si>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</si>
  <si>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</si>
  <si>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</si>
  <si>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</si>
  <si>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</si>
  <si>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</si>
  <si>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</si>
  <si>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</si>
  <si>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</si>
  <si>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</si>
  <si>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</si>
  <si>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</si>
  <si>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</si>
  <si>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</si>
  <si>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</si>
  <si>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</si>
  <si>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</si>
  <si>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</si>
  <si>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</si>
  <si>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</si>
  <si>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</si>
  <si>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</si>
  <si>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</si>
  <si>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</si>
  <si>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</si>
  <si>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</si>
  <si>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</si>
  <si>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</si>
  <si>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</si>
  <si>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</si>
  <si>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</si>
  <si>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</si>
  <si>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</si>
  <si>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</si>
  <si>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</si>
  <si>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</si>
  <si>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</si>
  <si>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</si>
  <si>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</si>
  <si>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</si>
  <si>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</si>
  <si>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</si>
  <si>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</si>
  <si>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</si>
  <si>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</si>
  <si>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</si>
  <si>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</si>
  <si>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</si>
  <si>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</si>
  <si>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</si>
  <si>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</si>
  <si>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</si>
  <si>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</si>
  <si>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</si>
  <si>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</si>
  <si>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</si>
  <si>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</si>
  <si>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</si>
  <si>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</si>
  <si>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</si>
  <si>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</si>
  <si>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</si>
  <si>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</si>
  <si>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</si>
  <si>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</si>
  <si>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</si>
  <si>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</si>
  <si>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</si>
  <si>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</si>
  <si>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</si>
  <si>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</si>
  <si>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</si>
  <si>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</si>
  <si>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</si>
  <si>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</si>
  <si>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</si>
  <si>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</si>
  <si>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</si>
  <si>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</si>
  <si>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</si>
  <si>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</si>
  <si>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</si>
  <si>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</si>
  <si>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</si>
  <si>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</si>
  <si>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</si>
  <si>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</si>
  <si>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</si>
  <si>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</si>
  <si>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</si>
  <si>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</si>
  <si>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</si>
  <si>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</si>
  <si>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</si>
  <si>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</si>
  <si>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</si>
  <si>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</si>
  <si>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</si>
  <si>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</si>
  <si>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</si>
  <si>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</si>
  <si>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</si>
  <si>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</si>
  <si>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</si>
  <si>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</si>
  <si>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</si>
  <si>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</si>
  <si>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</si>
  <si>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</si>
  <si>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</si>
  <si>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</si>
  <si>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</si>
  <si>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</si>
  <si>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</si>
  <si>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</si>
  <si>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</si>
  <si>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</si>
  <si>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</si>
  <si>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</si>
  <si>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</si>
  <si>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</si>
  <si>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</si>
  <si>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</si>
  <si>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</si>
  <si>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</si>
  <si>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</si>
  <si>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</si>
  <si>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</si>
  <si>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</si>
  <si>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</si>
  <si>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</si>
  <si>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</si>
  <si>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</si>
  <si>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</si>
  <si>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</si>
  <si>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</si>
  <si>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</si>
  <si>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</si>
  <si>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</si>
  <si>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</si>
  <si>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</si>
  <si>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</si>
  <si>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</si>
  <si>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</si>
  <si>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</si>
  <si>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</si>
  <si>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</si>
  <si>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</si>
  <si>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</si>
  <si>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</si>
  <si>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</si>
  <si>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</si>
  <si>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</si>
  <si>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</si>
  <si>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</si>
  <si>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</si>
  <si>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</si>
  <si>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</si>
  <si>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</si>
  <si>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</si>
  <si>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</si>
  <si>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</si>
  <si>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</si>
  <si>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</si>
  <si>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</si>
  <si>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</si>
  <si>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</si>
  <si>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</si>
  <si>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</si>
  <si>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</si>
  <si>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</si>
  <si>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</si>
  <si>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</si>
  <si>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</si>
  <si>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</si>
  <si>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</si>
  <si>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</si>
  <si>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</si>
  <si>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</si>
  <si>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</si>
  <si>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</si>
  <si>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</si>
  <si>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</si>
  <si>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</si>
  <si>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</si>
  <si>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</si>
  <si>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</si>
  <si>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</si>
  <si>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</si>
  <si>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</si>
  <si>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</si>
  <si>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</si>
  <si>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</si>
  <si>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</si>
  <si>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</si>
  <si>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</si>
  <si>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</si>
  <si>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</si>
  <si>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</si>
  <si>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</si>
  <si>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</si>
  <si>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</si>
  <si>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</si>
  <si>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</si>
  <si>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</si>
  <si>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</si>
  <si>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</si>
  <si>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</si>
  <si>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</si>
  <si>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</si>
  <si>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</si>
  <si>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</si>
  <si>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</si>
  <si>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</si>
  <si>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</si>
  <si>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</si>
  <si>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</si>
  <si>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</si>
  <si>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</si>
  <si>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</si>
  <si>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</si>
  <si>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</si>
  <si>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</si>
  <si>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</si>
  <si>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</si>
  <si>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</si>
  <si>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</si>
  <si>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</si>
  <si>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</si>
  <si>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</si>
  <si>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</si>
  <si>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</si>
  <si>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</si>
  <si>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</si>
  <si>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</si>
  <si>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</si>
  <si>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</si>
  <si>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</si>
  <si>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</si>
  <si>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</si>
  <si>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</si>
  <si>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</si>
  <si>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</si>
  <si>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</si>
  <si>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</si>
  <si>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</si>
  <si>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</si>
  <si>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</si>
  <si>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</si>
  <si>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</si>
  <si>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</si>
  <si>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</si>
  <si>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</si>
  <si>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</si>
  <si>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</si>
  <si>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</si>
  <si>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</si>
  <si>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</si>
  <si>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</si>
  <si>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</si>
  <si>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</si>
  <si>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</si>
  <si>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</si>
  <si>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</si>
  <si>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</si>
  <si>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</si>
  <si>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</si>
  <si>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</si>
  <si>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</si>
  <si>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</si>
  <si>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</si>
  <si>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</si>
  <si>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</si>
  <si>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</si>
  <si>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</si>
  <si>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</si>
  <si>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</si>
  <si>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</si>
  <si>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</si>
  <si>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</si>
  <si>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</si>
  <si>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</si>
  <si>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</si>
  <si>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</si>
  <si>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</si>
  <si>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</si>
  <si>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</si>
  <si>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</si>
  <si>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</si>
  <si>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</si>
  <si>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</si>
  <si>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</si>
  <si>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</si>
  <si>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</si>
  <si>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</si>
  <si>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</si>
  <si>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</si>
  <si>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</si>
  <si>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</si>
  <si>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</si>
  <si>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</si>
  <si>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</si>
  <si>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</si>
  <si>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</si>
  <si>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</si>
  <si>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</si>
  <si>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</si>
  <si>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</si>
  <si>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</si>
  <si>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</si>
  <si>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</si>
  <si>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</si>
  <si>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</si>
  <si>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</si>
  <si>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</si>
  <si>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</si>
  <si>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</si>
  <si>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</si>
  <si>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</si>
  <si>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</si>
  <si>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</si>
  <si>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</si>
  <si>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</si>
  <si>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</si>
  <si>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</si>
  <si>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</si>
  <si>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</si>
  <si>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</si>
  <si>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</si>
  <si>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</si>
  <si>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</si>
  <si>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</si>
  <si>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</si>
  <si>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</si>
  <si>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</si>
  <si>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</si>
  <si>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</si>
  <si>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</si>
  <si>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</si>
  <si>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</si>
  <si>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</si>
  <si>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</si>
  <si>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</si>
  <si>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</si>
  <si>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</si>
  <si>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</si>
  <si>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</si>
  <si>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</si>
  <si>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</si>
  <si>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</si>
  <si>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</si>
  <si>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</si>
  <si>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</si>
  <si>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</si>
  <si>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</si>
  <si>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</si>
  <si>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</si>
  <si>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</si>
  <si>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</si>
  <si>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</si>
  <si>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</si>
  <si>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</si>
  <si>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</si>
  <si>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</si>
  <si>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</si>
  <si>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</si>
  <si>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</si>
  <si>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</si>
  <si>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</si>
  <si>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</si>
  <si>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</si>
  <si>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</si>
  <si>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</si>
  <si>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</si>
  <si>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</si>
  <si>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</si>
  <si>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</si>
  <si>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</si>
  <si>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</si>
  <si>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</si>
  <si>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</si>
  <si>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</si>
  <si>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</si>
  <si>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</si>
  <si>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</si>
  <si>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</si>
  <si>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</si>
  <si>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</si>
  <si>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</si>
  <si>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</si>
  <si>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</si>
  <si>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</si>
  <si>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</si>
  <si>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</si>
  <si>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</si>
  <si>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</si>
  <si>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</si>
  <si>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</si>
  <si>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</si>
  <si>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</si>
  <si>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</si>
  <si>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</si>
  <si>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</si>
  <si>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</si>
  <si>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</si>
  <si>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</si>
  <si>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</si>
  <si>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</si>
  <si>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</si>
  <si>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</si>
  <si>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</si>
  <si>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</si>
  <si>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</si>
  <si>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</si>
  <si>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</si>
  <si>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</si>
  <si>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</si>
  <si>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</si>
  <si>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</si>
  <si>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</si>
  <si>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</si>
  <si>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</si>
  <si>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</si>
  <si>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</si>
  <si>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</si>
  <si>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</si>
  <si>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</si>
  <si>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</si>
  <si>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</si>
  <si>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</si>
  <si>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</si>
  <si>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</si>
  <si>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</si>
  <si>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</si>
  <si>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</si>
  <si>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</si>
  <si>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</si>
  <si>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</si>
  <si>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</si>
  <si>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</si>
  <si>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</si>
  <si>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</si>
  <si>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</si>
  <si>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</si>
  <si>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</si>
  <si>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</si>
  <si>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</si>
  <si>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</si>
  <si>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</si>
  <si>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</si>
  <si>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</si>
  <si>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</si>
  <si>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</si>
  <si>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</si>
  <si>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</si>
  <si>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</si>
  <si>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</si>
  <si>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</si>
  <si>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</si>
  <si>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</si>
  <si>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</si>
  <si>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</si>
  <si>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</si>
  <si>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</si>
  <si>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</si>
  <si>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</si>
  <si>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</si>
  <si>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</si>
  <si>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</si>
  <si>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</si>
  <si>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</si>
  <si>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</si>
  <si>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</si>
  <si>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</si>
  <si>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</si>
  <si>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</si>
  <si>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</si>
  <si>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</si>
  <si>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</si>
  <si>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</si>
  <si>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</si>
  <si>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</si>
  <si>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</si>
  <si>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</si>
  <si>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</si>
  <si>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</si>
  <si>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</si>
  <si>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</si>
  <si>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</si>
  <si>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</si>
  <si>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</si>
  <si>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</si>
  <si>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</si>
  <si>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</si>
  <si>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</si>
  <si>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</si>
  <si>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</si>
  <si>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</si>
  <si>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</si>
  <si>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</si>
  <si>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</si>
  <si>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</si>
  <si>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</si>
  <si>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</si>
  <si>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</si>
  <si>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</si>
  <si>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</si>
  <si>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</si>
  <si>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</si>
  <si>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</si>
  <si>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</si>
  <si>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</si>
  <si>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</si>
  <si>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</si>
  <si>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</si>
  <si>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</si>
  <si>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</si>
  <si>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</si>
  <si>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</si>
  <si>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</si>
  <si>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</si>
  <si>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</si>
  <si>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</si>
  <si>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</si>
  <si>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</si>
  <si>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</si>
  <si>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</si>
  <si>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</si>
  <si>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</si>
  <si>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</si>
  <si>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</si>
  <si>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</si>
  <si>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</si>
  <si>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</si>
  <si>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</si>
  <si>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</si>
  <si>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</si>
  <si>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</si>
  <si>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</si>
  <si>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</si>
  <si>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</si>
  <si>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</si>
  <si>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</si>
  <si>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</si>
  <si>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</si>
  <si>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</si>
  <si>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</si>
  <si>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</si>
  <si>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</si>
  <si>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</si>
  <si>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</si>
  <si>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</si>
  <si>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</si>
  <si>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</si>
  <si>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</si>
  <si>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</si>
  <si>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</si>
  <si>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</si>
  <si>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</si>
  <si>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</si>
  <si>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</si>
  <si>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</si>
  <si>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</si>
  <si>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</si>
  <si>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</si>
  <si>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</si>
  <si>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</si>
  <si>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</si>
  <si>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</si>
  <si>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</si>
  <si>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</si>
  <si>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</si>
  <si>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</si>
  <si>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</si>
  <si>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</si>
  <si>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</si>
  <si>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</si>
  <si>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</si>
  <si>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</si>
  <si>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</si>
  <si>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</si>
  <si>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</si>
  <si>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</si>
  <si>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</si>
  <si>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</si>
  <si>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</si>
  <si>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</si>
  <si>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</si>
  <si>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</si>
  <si>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</si>
  <si>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</si>
  <si>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</si>
  <si>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</si>
  <si>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</si>
  <si>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</si>
  <si>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</si>
  <si>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</si>
  <si>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</si>
  <si>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</si>
  <si>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</si>
  <si>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</si>
  <si>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</si>
  <si>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</si>
  <si>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</si>
  <si>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</si>
  <si>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</si>
  <si>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</si>
  <si>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</si>
  <si>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</si>
  <si>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</si>
  <si>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</si>
  <si>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</si>
  <si>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</si>
  <si>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</si>
  <si>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</si>
  <si>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</si>
  <si>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</si>
  <si>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</si>
  <si>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</si>
  <si>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</si>
  <si>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</si>
  <si>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</si>
  <si>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</si>
  <si>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</si>
  <si>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</si>
  <si>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</si>
  <si>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</si>
  <si>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</si>
  <si>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</si>
  <si>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</si>
  <si>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</si>
  <si>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</si>
  <si>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</si>
  <si>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</si>
  <si>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</si>
  <si>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</si>
  <si>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</si>
  <si>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</si>
  <si>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</si>
  <si>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</si>
  <si>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</si>
  <si>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</si>
  <si>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</si>
  <si>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</si>
  <si>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</si>
  <si>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</si>
  <si>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</si>
  <si>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</si>
  <si>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</si>
  <si>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</si>
  <si>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</si>
  <si>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</si>
  <si>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</si>
  <si>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</si>
  <si>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</si>
  <si>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</si>
  <si>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</si>
  <si>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</si>
  <si>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</si>
  <si>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</si>
  <si>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</si>
  <si>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</si>
  <si>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</si>
  <si>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</si>
  <si>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</si>
  <si>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</si>
  <si>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</si>
  <si>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</si>
  <si>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</si>
  <si>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</si>
  <si>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</si>
  <si>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</si>
  <si>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</si>
  <si>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</si>
  <si>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</si>
  <si>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</si>
  <si>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</si>
  <si>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</si>
  <si>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</si>
  <si>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</si>
  <si>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</si>
  <si>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</si>
  <si>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</si>
  <si>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</si>
  <si>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</si>
  <si>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</si>
  <si>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</si>
  <si>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</si>
  <si>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</si>
  <si>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</si>
  <si>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</si>
  <si>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</si>
  <si>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</si>
  <si>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</si>
  <si>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</si>
  <si>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</si>
  <si>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</si>
  <si>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</si>
  <si>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</si>
  <si>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</si>
  <si>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</si>
  <si>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</si>
  <si>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</si>
  <si>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</si>
  <si>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</si>
  <si>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</si>
  <si>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</si>
  <si>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</si>
  <si>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</si>
  <si>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</si>
  <si>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</si>
  <si>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</si>
  <si>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</si>
  <si>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</si>
  <si>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</si>
  <si>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</si>
  <si>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</si>
  <si>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</si>
  <si>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</si>
  <si>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</si>
  <si>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</si>
  <si>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</si>
  <si>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</si>
  <si>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</si>
  <si>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</si>
  <si>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</si>
  <si>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</si>
  <si>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</si>
  <si>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</si>
  <si>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</si>
  <si>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</si>
  <si>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</si>
  <si>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</si>
  <si>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</si>
  <si>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</si>
  <si>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</si>
  <si>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</si>
  <si>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</si>
  <si>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</si>
  <si>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</si>
  <si>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</si>
  <si>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</si>
  <si>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</si>
  <si>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</si>
  <si>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</si>
  <si>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</si>
  <si>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</si>
  <si>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</si>
  <si>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</si>
  <si>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</si>
  <si>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</si>
  <si>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</si>
  <si>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</si>
  <si>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</si>
  <si>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</si>
  <si>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</si>
  <si>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</si>
  <si>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</si>
  <si>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</si>
  <si>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</si>
  <si>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</si>
  <si>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</si>
  <si>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</si>
  <si>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</si>
  <si>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</si>
  <si>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</si>
  <si>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</si>
  <si>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</si>
  <si>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</si>
  <si>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</si>
  <si>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</si>
  <si>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</si>
  <si>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</si>
  <si>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</si>
  <si>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</si>
  <si>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</si>
  <si>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</si>
  <si>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</si>
  <si>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</si>
  <si>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</si>
  <si>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</si>
  <si>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</si>
  <si>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</si>
  <si>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</si>
  <si>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</si>
  <si>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</si>
  <si>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</si>
  <si>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</si>
  <si>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</si>
  <si>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</si>
  <si>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</si>
  <si>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</si>
  <si>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</si>
  <si>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</si>
  <si>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</si>
  <si>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</si>
  <si>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</si>
  <si>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</si>
  <si>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</si>
  <si>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</si>
  <si>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</si>
  <si>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</si>
  <si>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</si>
  <si>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</si>
  <si>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</si>
  <si>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</si>
  <si>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</si>
  <si>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</si>
  <si>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</si>
  <si>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</si>
  <si>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</si>
  <si>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</si>
  <si>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</si>
  <si>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</si>
  <si>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</si>
  <si>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</si>
  <si>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</si>
  <si>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</si>
  <si>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</si>
  <si>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</si>
  <si>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</si>
  <si>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</si>
  <si>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</si>
  <si>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</si>
  <si>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</si>
  <si>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</si>
  <si>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</si>
  <si>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</si>
  <si>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</si>
  <si>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</si>
  <si>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</si>
  <si>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</si>
  <si>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</si>
  <si>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</si>
  <si>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</si>
  <si>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</si>
  <si>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</si>
  <si>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</si>
  <si>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</si>
  <si>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</si>
  <si>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</si>
  <si>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</si>
  <si>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</si>
  <si>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</si>
  <si>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</si>
  <si>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</si>
  <si>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</si>
  <si>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</si>
  <si>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</si>
  <si>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</si>
  <si>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</si>
  <si>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</si>
  <si>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</si>
  <si>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</si>
  <si>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</si>
  <si>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</si>
  <si>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</si>
  <si>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</si>
  <si>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</si>
  <si>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</si>
  <si>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</si>
  <si>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</si>
  <si>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</si>
  <si>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</si>
  <si>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</si>
  <si>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</si>
  <si>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</si>
  <si>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</si>
  <si>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</si>
  <si>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</si>
  <si>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</si>
  <si>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</si>
  <si>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</si>
  <si>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</si>
  <si>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</si>
  <si>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</si>
  <si>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</si>
  <si>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</si>
  <si>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</si>
  <si>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</si>
  <si>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</si>
  <si>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</si>
  <si>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</si>
  <si>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</si>
  <si>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</si>
  <si>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</si>
  <si>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</si>
  <si>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</si>
  <si>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</si>
  <si>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</si>
  <si>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</si>
  <si>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</si>
  <si>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</si>
  <si>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</si>
  <si>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</si>
  <si>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</si>
  <si>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</si>
  <si>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</si>
  <si>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</si>
  <si>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</si>
  <si>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</si>
  <si>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</si>
  <si>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</si>
  <si>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</si>
  <si>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</si>
  <si>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</si>
  <si>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</si>
  <si>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</si>
  <si>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</si>
  <si>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</si>
  <si>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</si>
  <si>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</si>
  <si>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</si>
  <si>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</si>
  <si>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</si>
  <si>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</si>
  <si>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</si>
  <si>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</si>
  <si>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</si>
  <si>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</si>
  <si>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</si>
  <si>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</si>
  <si>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</si>
  <si>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</si>
  <si>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</si>
  <si>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</si>
  <si>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</si>
  <si>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</si>
  <si>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</si>
  <si>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</si>
  <si>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</si>
  <si>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</si>
  <si>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</si>
  <si>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</si>
  <si>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</si>
  <si>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</si>
  <si>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</si>
  <si>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</si>
  <si>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</si>
  <si>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</si>
  <si>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</si>
  <si>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</si>
  <si>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</si>
  <si>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</si>
  <si>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</si>
  <si>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</si>
  <si>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</si>
  <si>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</si>
  <si>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</si>
  <si>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</si>
  <si>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</si>
  <si>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</si>
  <si>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</si>
  <si>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</si>
  <si>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</si>
  <si>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</si>
  <si>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</si>
  <si>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</si>
  <si>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</si>
  <si>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</si>
  <si>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</si>
  <si>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</si>
  <si>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</si>
  <si>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</si>
  <si>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</si>
  <si>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</si>
  <si>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</si>
  <si>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</si>
  <si>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</si>
  <si>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</si>
  <si>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</si>
  <si>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</si>
  <si>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</si>
  <si>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</si>
  <si>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</si>
  <si>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</si>
  <si>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</si>
  <si>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</si>
  <si>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</si>
  <si>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</si>
  <si>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</si>
  <si>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</si>
  <si>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</si>
  <si>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</si>
  <si>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</si>
  <si>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</si>
  <si>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</si>
  <si>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</si>
  <si>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</si>
  <si>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</si>
  <si>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</si>
  <si>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</si>
  <si>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</si>
  <si>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</si>
  <si>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</si>
  <si>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</si>
  <si>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</si>
  <si>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</si>
  <si>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</si>
  <si>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</si>
  <si>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</si>
  <si>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</si>
  <si>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</si>
  <si>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</si>
  <si>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</si>
  <si>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</si>
  <si>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</si>
  <si>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</si>
  <si>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</si>
  <si>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</si>
  <si>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</si>
  <si>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</si>
  <si>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</si>
  <si>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</si>
  <si>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</si>
  <si>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</si>
  <si>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</si>
  <si>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</si>
  <si>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</si>
  <si>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</si>
  <si>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</si>
  <si>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</si>
  <si>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</si>
  <si>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</si>
  <si>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</si>
  <si>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</si>
  <si>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</si>
  <si>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</si>
  <si>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</si>
  <si>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</si>
  <si>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</si>
  <si>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</si>
  <si>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</si>
  <si>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</si>
  <si>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</si>
  <si>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</si>
  <si>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</si>
  <si>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</si>
  <si>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</si>
  <si>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</si>
  <si>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</si>
  <si>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</si>
  <si>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</si>
  <si>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</si>
  <si>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</si>
  <si>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</si>
  <si>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</si>
  <si>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</si>
  <si>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</si>
  <si>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</si>
  <si>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</si>
  <si>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</si>
  <si>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</si>
  <si>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</si>
  <si>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</si>
  <si>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</si>
  <si>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</si>
  <si>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</si>
  <si>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</si>
  <si>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</si>
  <si>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</si>
  <si>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</si>
  <si>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</si>
  <si>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</si>
  <si>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</si>
  <si>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</si>
  <si>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</si>
  <si>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</si>
  <si>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</si>
  <si>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</si>
  <si>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</si>
  <si>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</si>
  <si>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</si>
  <si>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</si>
  <si>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</si>
  <si>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</si>
  <si>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</si>
  <si>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</si>
  <si>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</si>
  <si>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</si>
  <si>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</si>
  <si>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</si>
  <si>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</si>
  <si>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</si>
  <si>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</si>
  <si>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</si>
  <si>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</si>
  <si>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</si>
  <si>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</si>
  <si>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</si>
  <si>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</si>
  <si>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</si>
  <si>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</si>
  <si>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</si>
  <si>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</si>
  <si>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</si>
  <si>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</si>
  <si>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</si>
  <si>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</si>
  <si>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</si>
  <si>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</si>
  <si>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</si>
  <si>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</si>
  <si>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</si>
  <si>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</si>
  <si>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</si>
  <si>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</si>
  <si>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</si>
  <si>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</si>
  <si>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</si>
  <si>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</si>
  <si>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</si>
  <si>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</si>
  <si>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</si>
  <si>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</si>
  <si>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</si>
  <si>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</si>
  <si>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</si>
  <si>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</si>
  <si>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</si>
  <si>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</si>
  <si>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</si>
  <si>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</si>
  <si>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</si>
  <si>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</si>
  <si>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</si>
  <si>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</si>
  <si>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</si>
  <si>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</si>
  <si>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</si>
  <si>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</si>
  <si>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</si>
  <si>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</si>
  <si>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</si>
  <si>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</si>
  <si>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</si>
  <si>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</si>
  <si>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</si>
  <si>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</si>
  <si>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</si>
  <si>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</si>
  <si>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</si>
  <si>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</si>
  <si>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</si>
  <si>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</si>
  <si>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</si>
  <si>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</si>
  <si>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</si>
  <si>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</si>
  <si>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</si>
  <si>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</si>
  <si>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</si>
  <si>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</si>
  <si>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</si>
  <si>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</si>
  <si>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</si>
  <si>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</si>
  <si>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</si>
  <si>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</si>
  <si>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</si>
  <si>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</si>
  <si>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</si>
  <si>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</si>
  <si>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</si>
  <si>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</si>
  <si>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</si>
  <si>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</si>
  <si>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</si>
  <si>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</si>
  <si>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</si>
  <si>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</si>
  <si>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</si>
  <si>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</si>
  <si>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</si>
  <si>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</si>
  <si>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</si>
  <si>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</si>
  <si>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</si>
  <si>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</si>
  <si>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</si>
  <si>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</si>
  <si>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</si>
  <si>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</si>
  <si>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</si>
  <si>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</si>
  <si>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</si>
  <si>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</si>
  <si>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</si>
  <si>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</si>
  <si>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</si>
  <si>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</si>
  <si>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</si>
  <si>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</si>
  <si>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</si>
  <si>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</si>
  <si>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</si>
  <si>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</si>
  <si>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</si>
  <si>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</si>
  <si>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</si>
  <si>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</si>
  <si>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</si>
  <si>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</si>
  <si>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</si>
  <si>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</si>
  <si>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</si>
  <si>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</si>
  <si>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</si>
  <si>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</si>
  <si>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</si>
  <si>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</si>
  <si>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</si>
  <si>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</si>
  <si>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</si>
  <si>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</si>
  <si>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</si>
  <si>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</si>
  <si>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</si>
  <si>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</si>
  <si>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</si>
  <si>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</si>
  <si>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</si>
  <si>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</si>
  <si>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</si>
  <si>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</si>
  <si>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</si>
  <si>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</si>
  <si>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</si>
  <si>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</si>
  <si>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</si>
  <si>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</si>
  <si>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</si>
  <si>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</si>
  <si>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</si>
  <si>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</si>
  <si>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</si>
  <si>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</si>
  <si>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</si>
  <si>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</si>
  <si>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</si>
  <si>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</si>
  <si>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</si>
  <si>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</si>
  <si>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</si>
  <si>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</si>
  <si>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</si>
  <si>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</si>
  <si>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</si>
  <si>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</si>
  <si>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</si>
  <si>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</si>
  <si>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</si>
  <si>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</si>
  <si>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</si>
  <si>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</si>
  <si>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</si>
  <si>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</si>
  <si>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</si>
  <si>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</si>
  <si>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</si>
  <si>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</si>
  <si>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</si>
  <si>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</si>
  <si>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</si>
  <si>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</si>
  <si>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</si>
  <si>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</si>
  <si>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</si>
  <si>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</si>
  <si>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</si>
  <si>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</si>
  <si>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</si>
  <si>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</si>
  <si>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</si>
  <si>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</si>
  <si>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</si>
  <si>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</si>
  <si>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</si>
  <si>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</si>
  <si>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</si>
  <si>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</si>
  <si>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</si>
  <si>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</si>
  <si>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</si>
  <si>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</si>
  <si>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</si>
  <si>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</si>
  <si>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</si>
  <si>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</si>
  <si>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</si>
  <si>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</si>
  <si>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</si>
  <si>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</si>
  <si>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</si>
  <si>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</si>
  <si>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</si>
  <si>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</si>
  <si>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</si>
  <si>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</si>
  <si>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</si>
  <si>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</si>
  <si>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</si>
  <si>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</si>
  <si>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</si>
  <si>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</si>
  <si>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</si>
  <si>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</si>
  <si>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</si>
  <si>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</si>
  <si>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</si>
  <si>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</si>
  <si>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</si>
  <si>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</si>
  <si>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</si>
  <si>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</si>
  <si>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</si>
  <si>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</si>
  <si>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</si>
  <si>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</si>
  <si>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</si>
  <si>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</si>
  <si>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</si>
  <si>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</si>
  <si>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</si>
  <si>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</si>
  <si>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</si>
  <si>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</si>
  <si>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</si>
  <si>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</si>
  <si>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</si>
  <si>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</si>
  <si>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</si>
  <si>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</si>
  <si>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</si>
  <si>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</si>
  <si>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</si>
  <si>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</si>
  <si>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</si>
  <si>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</si>
  <si>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</si>
  <si>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</si>
  <si>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</si>
  <si>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</si>
  <si>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</si>
  <si>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</si>
  <si>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</si>
  <si>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</si>
  <si>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</si>
  <si>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</si>
  <si>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</si>
  <si>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</si>
  <si>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</si>
  <si>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</si>
  <si>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</si>
  <si>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</si>
  <si>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</si>
  <si>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</si>
  <si>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</si>
  <si>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</si>
  <si>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</si>
  <si>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</si>
  <si>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</si>
  <si>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</si>
  <si>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</si>
  <si>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</si>
  <si>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</si>
  <si>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</si>
  <si>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</si>
  <si>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</si>
  <si>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</si>
  <si>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</si>
  <si>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</si>
  <si>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</si>
  <si>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</si>
  <si>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</si>
  <si>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</si>
  <si>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</si>
  <si>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</si>
  <si>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</si>
  <si>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</si>
  <si>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</si>
  <si>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</si>
  <si>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</si>
  <si>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</si>
  <si>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</si>
  <si>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</si>
  <si>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</si>
  <si>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</si>
  <si>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</si>
  <si>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</si>
  <si>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</si>
  <si>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</si>
  <si>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</si>
  <si>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</si>
  <si>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</si>
  <si>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</si>
  <si>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</si>
  <si>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</si>
  <si>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</si>
  <si>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</si>
  <si>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</si>
  <si>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</si>
  <si>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</si>
  <si>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</si>
  <si>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</si>
  <si>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</si>
  <si>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</si>
  <si>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</si>
  <si>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</si>
  <si>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</si>
  <si>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</si>
  <si>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</si>
  <si>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</si>
  <si>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</si>
  <si>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</si>
  <si>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</si>
  <si>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</si>
  <si>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</si>
  <si>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</si>
  <si>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</si>
  <si>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</si>
  <si>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</si>
  <si>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</si>
  <si>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</si>
  <si>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</si>
  <si>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</si>
  <si>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</si>
  <si>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</si>
  <si>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</si>
  <si>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</si>
  <si>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</si>
  <si>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</si>
  <si>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</si>
  <si>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</si>
  <si>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</si>
  <si>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</si>
  <si>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</si>
  <si>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</si>
  <si>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</si>
  <si>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</si>
  <si>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</si>
  <si>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</si>
  <si>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</si>
  <si>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</si>
  <si>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</si>
  <si>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</si>
  <si>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</si>
  <si>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</si>
  <si>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</si>
  <si>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</si>
  <si>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</si>
  <si>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</si>
  <si>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</si>
  <si>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</si>
  <si>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</si>
  <si>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</si>
  <si>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</si>
  <si>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</si>
  <si>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</si>
  <si>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</si>
  <si>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</si>
  <si>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</si>
  <si>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</si>
  <si>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</si>
  <si>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</si>
  <si>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</si>
  <si>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</si>
  <si>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</si>
  <si>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</si>
  <si>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</si>
  <si>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</si>
  <si>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</si>
  <si>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</si>
  <si>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</si>
  <si>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</si>
  <si>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</si>
  <si>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</si>
  <si>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</si>
  <si>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</si>
  <si>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</si>
  <si>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</si>
  <si>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</si>
  <si>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</si>
  <si>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</si>
  <si>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</si>
  <si>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</si>
  <si>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</si>
  <si>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</si>
  <si>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</si>
  <si>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</si>
  <si>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</si>
  <si>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</si>
  <si>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</si>
  <si>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</si>
  <si>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</si>
  <si>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</si>
  <si>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</si>
  <si>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</si>
  <si>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</si>
  <si>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</si>
  <si>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</si>
  <si>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</si>
  <si>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</si>
  <si>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</si>
  <si>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</si>
  <si>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</si>
  <si>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</si>
  <si>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</si>
  <si>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</si>
  <si>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</si>
  <si>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</si>
  <si>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</si>
  <si>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</si>
  <si>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</si>
  <si>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</si>
  <si>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</si>
  <si>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</si>
  <si>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</si>
  <si>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</si>
  <si>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</si>
  <si>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</si>
  <si>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</si>
  <si>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</si>
  <si>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</si>
  <si>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</si>
  <si>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</si>
  <si>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</si>
  <si>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</si>
  <si>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</si>
  <si>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</si>
  <si>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</si>
  <si>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</si>
  <si>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</si>
  <si>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</si>
  <si>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</si>
  <si>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</si>
  <si>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</si>
  <si>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</si>
  <si>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</si>
  <si>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</si>
  <si>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</si>
  <si>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</si>
  <si>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</si>
  <si>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</si>
  <si>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</si>
  <si>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</si>
  <si>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</si>
  <si>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</si>
  <si>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</si>
  <si>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</si>
  <si>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</si>
  <si>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</si>
  <si>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</si>
  <si>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</si>
  <si>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</si>
  <si>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</si>
  <si>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</si>
  <si>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</si>
  <si>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</si>
  <si>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</si>
  <si>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</si>
  <si>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</si>
  <si>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</si>
  <si>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</si>
  <si>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</si>
  <si>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</si>
  <si>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</si>
  <si>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</si>
  <si>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</si>
  <si>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</si>
  <si>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</si>
  <si>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</si>
  <si>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</si>
  <si>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</si>
  <si>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</si>
  <si>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</si>
  <si>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</si>
  <si>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</si>
  <si>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</si>
  <si>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</si>
  <si>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</si>
  <si>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</si>
  <si>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</si>
  <si>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</si>
  <si>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</si>
  <si>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</si>
  <si>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</si>
  <si>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</si>
  <si>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</si>
  <si>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</si>
  <si>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</si>
  <si>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</si>
  <si>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</si>
  <si>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</si>
  <si>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</si>
  <si>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</si>
  <si>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</si>
  <si>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</si>
  <si>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</si>
  <si>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</si>
  <si>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</si>
  <si>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</si>
  <si>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</si>
  <si>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</si>
  <si>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</si>
  <si>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</si>
  <si>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</si>
  <si>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</si>
  <si>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</si>
  <si>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</si>
  <si>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</si>
  <si>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</si>
  <si>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</si>
  <si>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</si>
  <si>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</si>
  <si>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</si>
  <si>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</si>
  <si>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</si>
  <si>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</si>
  <si>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</si>
  <si>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</si>
  <si>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</si>
  <si>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</si>
  <si>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</si>
  <si>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</si>
  <si>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</si>
  <si>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</si>
  <si>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</si>
  <si>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</si>
  <si>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</si>
  <si>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</si>
  <si>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</si>
  <si>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</si>
  <si>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</si>
  <si>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</si>
  <si>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</si>
  <si>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</si>
  <si>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</si>
  <si>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</si>
  <si>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</si>
  <si>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</si>
  <si>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</si>
  <si>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</si>
  <si>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</si>
  <si>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</si>
  <si>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</si>
  <si>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</si>
  <si>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</si>
  <si>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</si>
  <si>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</si>
  <si>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</si>
  <si>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</si>
  <si>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</si>
  <si>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</si>
  <si>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</si>
  <si>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</si>
  <si>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</si>
  <si>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</si>
  <si>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</si>
  <si>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</si>
  <si>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</si>
  <si>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</si>
  <si>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</si>
  <si>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</si>
  <si>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</si>
  <si>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</si>
  <si>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</si>
  <si>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</si>
  <si>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</si>
  <si>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</si>
  <si>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</si>
  <si>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</si>
  <si>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</si>
  <si>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</si>
  <si>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</si>
  <si>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</si>
  <si>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</si>
  <si>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</si>
  <si>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</si>
  <si>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</si>
  <si>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</si>
  <si>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</si>
  <si>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</si>
  <si>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</si>
  <si>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</si>
  <si>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</si>
  <si>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</si>
  <si>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</si>
  <si>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</si>
  <si>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</si>
  <si>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</si>
  <si>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</si>
  <si>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</si>
  <si>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</si>
  <si>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</si>
  <si>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</si>
  <si>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</si>
  <si>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</si>
  <si>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</si>
  <si>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</si>
  <si>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</si>
  <si>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</si>
  <si>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</si>
  <si>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</si>
  <si>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</si>
  <si>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</si>
  <si>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</si>
  <si>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</si>
  <si>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</si>
  <si>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</si>
  <si>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</si>
  <si>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</si>
  <si>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</si>
  <si>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</si>
  <si>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</si>
  <si>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</si>
  <si>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</si>
  <si>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</si>
  <si>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</si>
  <si>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</si>
  <si>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</si>
  <si>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</si>
  <si>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</si>
  <si>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</si>
  <si>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</si>
  <si>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</si>
  <si>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</si>
  <si>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</si>
  <si>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</si>
  <si>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</si>
  <si>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</si>
  <si>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</si>
  <si>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</si>
  <si>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</si>
  <si>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</si>
  <si>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</si>
  <si>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</si>
  <si>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</si>
  <si>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</si>
  <si>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</si>
  <si>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</si>
  <si>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</si>
  <si>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</si>
  <si>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</si>
  <si>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</si>
  <si>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</si>
  <si>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</si>
  <si>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</si>
  <si>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</si>
  <si>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</si>
  <si>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</si>
  <si>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</si>
  <si>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</si>
  <si>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</si>
  <si>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</si>
  <si>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</si>
  <si>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</si>
  <si>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</si>
  <si>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</si>
  <si>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</si>
  <si>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</si>
  <si>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</si>
  <si>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</si>
  <si>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</si>
  <si>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</si>
  <si>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</si>
  <si>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</si>
  <si>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</si>
  <si>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</si>
  <si>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</si>
  <si>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</si>
  <si>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</si>
  <si>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</si>
  <si>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</si>
  <si>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</si>
  <si>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</si>
  <si>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</si>
  <si>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</si>
  <si>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</si>
  <si>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</si>
  <si>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</si>
  <si>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</si>
  <si>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</si>
  <si>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</si>
  <si>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</si>
  <si>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</si>
  <si>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</si>
  <si>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</si>
  <si>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</si>
  <si>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</si>
  <si>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</si>
  <si>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</si>
  <si>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</si>
  <si>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</si>
  <si>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</si>
  <si>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</si>
  <si>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</si>
  <si>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</si>
  <si>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</si>
  <si>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</si>
  <si>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</si>
  <si>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</si>
  <si>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</si>
  <si>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</si>
  <si>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</si>
  <si>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</si>
  <si>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</si>
  <si>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</si>
  <si>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</si>
  <si>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</si>
  <si>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</si>
  <si>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</si>
  <si>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</si>
  <si>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</si>
  <si>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</si>
  <si>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</si>
  <si>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</si>
  <si>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</si>
  <si>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</si>
  <si>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</si>
  <si>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</si>
  <si>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</si>
  <si>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</si>
  <si>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</si>
  <si>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</si>
  <si>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</si>
  <si>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</si>
  <si>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</si>
  <si>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</si>
  <si>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</si>
  <si>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</si>
  <si>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</si>
  <si>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</si>
  <si>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</si>
  <si>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</si>
  <si>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</si>
  <si>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</si>
  <si>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</si>
  <si>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</si>
  <si>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</si>
  <si>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</si>
  <si>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</si>
  <si>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</si>
  <si>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</si>
  <si>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</si>
  <si>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</si>
  <si>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</si>
  <si>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</si>
  <si>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</si>
  <si>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</si>
  <si>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</si>
  <si>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</si>
  <si>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</si>
  <si>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</si>
  <si>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</si>
  <si>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</si>
  <si>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</si>
  <si>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</si>
  <si>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</si>
  <si>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</si>
  <si>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</si>
  <si>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</si>
  <si>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</si>
  <si>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</si>
  <si>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</si>
  <si>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</si>
  <si>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</si>
  <si>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</si>
  <si>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</si>
  <si>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</si>
  <si>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</si>
  <si>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</si>
  <si>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</si>
  <si>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</si>
  <si>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</si>
  <si>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</si>
  <si>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</si>
  <si>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</si>
  <si>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</si>
  <si>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</si>
  <si>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</si>
  <si>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</si>
  <si>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</si>
  <si>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</si>
  <si>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</si>
  <si>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</si>
  <si>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</si>
  <si>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</si>
  <si>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</si>
  <si>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</si>
  <si>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</si>
  <si>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</si>
  <si>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</si>
  <si>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</si>
  <si>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</si>
  <si>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</si>
  <si>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</si>
  <si>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</si>
  <si>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</si>
  <si>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</si>
  <si>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</si>
  <si>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</si>
  <si>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</si>
  <si>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</si>
  <si>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</si>
  <si>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</si>
  <si>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</si>
  <si>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</si>
  <si>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</si>
  <si>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</si>
  <si>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</si>
  <si>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</si>
  <si>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</si>
  <si>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</si>
  <si>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</si>
  <si>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</si>
  <si>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</si>
  <si>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</si>
  <si>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</si>
  <si>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</si>
  <si>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</si>
  <si>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</si>
  <si>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</si>
  <si>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</si>
  <si>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</si>
  <si>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</si>
  <si>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</si>
  <si>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</si>
  <si>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</si>
  <si>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</si>
  <si>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</si>
  <si>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</si>
  <si>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</si>
  <si>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</si>
  <si>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</si>
  <si>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</si>
  <si>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</si>
  <si>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</si>
  <si>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</si>
  <si>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</si>
  <si>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</si>
  <si>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</si>
  <si>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</si>
  <si>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</si>
  <si>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</si>
  <si>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</si>
  <si>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</si>
  <si>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</si>
  <si>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</si>
  <si>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</si>
  <si>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</si>
  <si>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</si>
  <si>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</si>
  <si>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</si>
  <si>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</si>
  <si>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</si>
  <si>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</si>
  <si>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</si>
  <si>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</si>
  <si>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</si>
  <si>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</si>
  <si>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</si>
  <si>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</si>
  <si>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</si>
  <si>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</si>
  <si>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</si>
  <si>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</si>
  <si>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</si>
  <si>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</si>
  <si>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</si>
  <si>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</si>
  <si>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</si>
  <si>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</si>
  <si>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</si>
  <si>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</si>
  <si>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</si>
  <si>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</si>
  <si>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</si>
  <si>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</si>
  <si>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</si>
  <si>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</si>
  <si>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</si>
  <si>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</si>
  <si>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</si>
  <si>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</si>
  <si>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</si>
  <si>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</si>
  <si>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</si>
  <si>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</si>
  <si>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</si>
  <si>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</si>
  <si>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</si>
  <si>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</si>
  <si>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</si>
  <si>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</si>
  <si>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</si>
  <si>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</si>
  <si>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</si>
  <si>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</si>
  <si>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</si>
  <si>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</si>
  <si>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</si>
  <si>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</si>
  <si>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</si>
  <si>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</si>
  <si>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</si>
  <si>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</si>
  <si>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</si>
  <si>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</si>
  <si>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</si>
  <si>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</si>
  <si>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</si>
  <si>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</si>
  <si>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</si>
  <si>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</si>
  <si>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</si>
  <si>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</si>
  <si>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</si>
  <si>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</si>
  <si>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</si>
  <si>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</si>
  <si>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</si>
  <si>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</si>
  <si>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</si>
  <si>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</si>
  <si>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</si>
  <si>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</si>
  <si>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</si>
  <si>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</si>
  <si>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</si>
  <si>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</si>
  <si>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</si>
  <si>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</si>
  <si>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</si>
  <si>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</si>
  <si>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</si>
  <si>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</si>
  <si>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</si>
  <si>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</si>
  <si>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</si>
  <si>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</si>
  <si>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</si>
  <si>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</si>
  <si>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</si>
  <si>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</si>
  <si>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</si>
  <si>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</si>
  <si>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</si>
  <si>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</si>
  <si>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</si>
  <si>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</si>
  <si>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</si>
  <si>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</si>
  <si>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</si>
  <si>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</si>
  <si>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</si>
  <si>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</si>
  <si>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</si>
  <si>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</si>
  <si>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</si>
  <si>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</si>
  <si>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</si>
  <si>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</si>
  <si>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</si>
  <si>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</si>
  <si>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</si>
  <si>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</si>
  <si>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</si>
  <si>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</si>
  <si>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</si>
  <si>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</si>
  <si>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</si>
  <si>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</si>
  <si>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</si>
  <si>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</si>
  <si>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</si>
  <si>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</si>
  <si>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</si>
  <si>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</si>
  <si>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</si>
  <si>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</si>
  <si>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</si>
  <si>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</si>
  <si>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</si>
  <si>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</si>
  <si>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</si>
  <si>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</si>
  <si>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</si>
  <si>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</si>
  <si>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</si>
  <si>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</si>
  <si>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</si>
  <si>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</si>
  <si>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</si>
  <si>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</si>
  <si>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</si>
  <si>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</si>
  <si>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</si>
  <si>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</si>
  <si>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</si>
  <si>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</si>
  <si>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</si>
  <si>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</si>
  <si>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</si>
  <si>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</si>
  <si>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</si>
  <si>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</si>
  <si>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</si>
  <si>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</si>
  <si>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</si>
  <si>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</si>
  <si>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</si>
  <si>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</si>
  <si>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</si>
  <si>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</si>
  <si>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</si>
  <si>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</si>
  <si>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</si>
  <si>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</si>
  <si>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</si>
  <si>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</si>
  <si>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</si>
  <si>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</si>
  <si>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</si>
  <si>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</si>
  <si>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</si>
  <si>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</si>
  <si>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</si>
  <si>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</si>
  <si>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</si>
  <si>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</si>
  <si>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</si>
  <si>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</si>
  <si>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</si>
  <si>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</si>
  <si>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</si>
  <si>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</si>
  <si>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</si>
  <si>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</si>
  <si>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</si>
  <si>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</si>
  <si>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</si>
  <si>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</si>
  <si>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</si>
  <si>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</si>
  <si>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</si>
  <si>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</si>
  <si>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</si>
  <si>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</si>
  <si>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</si>
  <si>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</si>
  <si>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</si>
  <si>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</si>
  <si>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</si>
  <si>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</si>
  <si>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</si>
  <si>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</si>
  <si>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</si>
  <si>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</si>
  <si>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</si>
  <si>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</si>
  <si>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</si>
  <si>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</si>
  <si>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</si>
  <si>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</si>
  <si>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</si>
  <si>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</si>
  <si>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</si>
  <si>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</si>
  <si>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</si>
  <si>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</si>
  <si>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</si>
  <si>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</si>
  <si>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</si>
  <si>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</si>
  <si>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</si>
  <si>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</si>
  <si>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</si>
  <si>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</si>
  <si>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</si>
  <si>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</si>
  <si>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</si>
  <si>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</si>
  <si>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</si>
  <si>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</si>
  <si>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</si>
  <si>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</si>
  <si>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</si>
  <si>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</si>
  <si>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</si>
  <si>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</si>
  <si>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</si>
  <si>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</si>
  <si>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</si>
  <si>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</si>
  <si>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</si>
  <si>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</si>
  <si>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</si>
  <si>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</si>
  <si>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</si>
  <si>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</si>
  <si>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</si>
  <si>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</si>
  <si>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</si>
  <si>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</si>
  <si>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</si>
  <si>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</si>
  <si>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</si>
  <si>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</si>
  <si>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</si>
  <si>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</si>
  <si>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</si>
  <si>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</si>
  <si>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</si>
  <si>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</si>
  <si>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</si>
  <si>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</si>
  <si>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</si>
  <si>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</si>
  <si>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</si>
  <si>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</si>
  <si>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</si>
  <si>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</si>
  <si>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</si>
  <si>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</si>
  <si>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</si>
  <si>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</si>
  <si>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</si>
  <si>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</si>
  <si>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</si>
  <si>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</si>
  <si>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</si>
  <si>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</si>
  <si>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</si>
  <si>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</si>
  <si>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</si>
  <si>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</si>
  <si>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</si>
  <si>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</si>
  <si>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</si>
  <si>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</si>
  <si>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</si>
  <si>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</si>
  <si>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</si>
  <si>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</si>
  <si>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</si>
  <si>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</si>
  <si>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</si>
  <si>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</si>
  <si>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</si>
  <si>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</si>
  <si>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</si>
  <si>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</si>
  <si>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</si>
  <si>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</si>
  <si>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</si>
  <si>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</si>
  <si>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</si>
  <si>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</si>
  <si>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</si>
  <si>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</si>
  <si>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</si>
  <si>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</si>
  <si>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</si>
  <si>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</si>
  <si>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</si>
  <si>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</si>
  <si>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</si>
  <si>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</si>
  <si>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</si>
  <si>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</si>
  <si>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</si>
  <si>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</si>
  <si>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</si>
  <si>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</si>
  <si>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</si>
  <si>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</si>
  <si>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</si>
  <si>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</si>
  <si>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</si>
  <si>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</si>
  <si>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</si>
  <si>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</si>
  <si>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</si>
  <si>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</si>
  <si>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</si>
  <si>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</si>
  <si>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</si>
  <si>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</si>
  <si>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</si>
  <si>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</si>
  <si>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</si>
  <si>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</si>
  <si>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</si>
  <si>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</si>
  <si>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</si>
  <si>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</si>
  <si>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</si>
  <si>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</si>
  <si>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</si>
  <si>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</si>
  <si>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</si>
  <si>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</si>
  <si>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</si>
  <si>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</si>
  <si>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</si>
  <si>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</si>
  <si>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</si>
  <si>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</si>
  <si>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</si>
  <si>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</si>
  <si>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</si>
  <si>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</si>
  <si>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</si>
  <si>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</si>
  <si>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</si>
  <si>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</si>
  <si>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</si>
  <si>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</si>
  <si>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</si>
  <si>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</si>
  <si>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</si>
  <si>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</si>
  <si>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</si>
  <si>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</si>
  <si>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</si>
  <si>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</si>
  <si>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</si>
  <si>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</si>
  <si>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</si>
  <si>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</si>
  <si>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</si>
  <si>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</si>
  <si>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</si>
  <si>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</si>
  <si>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</si>
  <si>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</si>
  <si>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</si>
  <si>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</si>
  <si>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</si>
  <si>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</si>
  <si>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</si>
  <si>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</si>
  <si>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</si>
  <si>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</si>
  <si>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</si>
  <si>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</si>
  <si>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</si>
  <si>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</si>
  <si>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</si>
  <si>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</si>
  <si>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</si>
  <si>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</si>
  <si>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</si>
  <si>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</si>
  <si>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</si>
  <si>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</si>
  <si>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</si>
  <si>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</si>
  <si>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</si>
  <si>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</si>
  <si>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</si>
  <si>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</si>
  <si>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</si>
  <si>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</si>
  <si>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</si>
  <si>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</si>
  <si>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</si>
  <si>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</si>
  <si>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</si>
  <si>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</si>
  <si>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</si>
  <si>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</si>
  <si>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</si>
  <si>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</si>
  <si>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</si>
  <si>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</si>
  <si>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</si>
  <si>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</si>
  <si>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</si>
  <si>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</si>
  <si>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</si>
  <si>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</si>
  <si>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</si>
  <si>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</si>
  <si>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</si>
  <si>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</si>
  <si>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</si>
  <si>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</si>
  <si>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</si>
  <si>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</si>
  <si>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</si>
  <si>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</si>
  <si>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</si>
  <si>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</si>
  <si>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</si>
  <si>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</si>
  <si>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</si>
  <si>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</si>
  <si>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</si>
  <si>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</si>
  <si>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</si>
  <si>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</si>
  <si>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</si>
  <si>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</si>
  <si>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</si>
  <si>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</si>
  <si>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</si>
  <si>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</si>
  <si>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</si>
  <si>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</si>
  <si>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</si>
  <si>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</si>
  <si>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</si>
  <si>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</si>
  <si>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</si>
  <si>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</si>
  <si>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</si>
  <si>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</si>
  <si>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</si>
  <si>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</si>
  <si>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</si>
  <si>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</si>
  <si>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</si>
  <si>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</si>
  <si>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</si>
  <si>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</si>
  <si>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</si>
  <si>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</si>
  <si>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</si>
  <si>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</si>
  <si>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</si>
  <si>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</si>
  <si>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</si>
  <si>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</si>
  <si>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</si>
  <si>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</si>
  <si>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</si>
  <si>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</si>
  <si>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</si>
  <si>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</si>
  <si>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</si>
  <si>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</si>
  <si>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</si>
  <si>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</si>
  <si>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</si>
  <si>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</si>
  <si>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</si>
  <si>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</si>
  <si>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</si>
  <si>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</si>
  <si>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</si>
  <si>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</si>
  <si>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</si>
  <si>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</si>
  <si>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</si>
  <si>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</si>
  <si>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</si>
  <si>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</si>
  <si>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</si>
  <si>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</si>
  <si>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</si>
  <si>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</si>
  <si>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</si>
  <si>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</si>
  <si>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</si>
  <si>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</si>
  <si>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</si>
  <si>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</si>
  <si>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</si>
  <si>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</si>
  <si>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</si>
  <si>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</si>
  <si>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</si>
  <si>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</si>
  <si>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</si>
  <si>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</si>
  <si>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</si>
  <si>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</si>
  <si>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</si>
  <si>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</si>
  <si>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</si>
  <si>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</si>
  <si>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</si>
  <si>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</si>
  <si>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</si>
  <si>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</si>
  <si>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</si>
  <si>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</si>
  <si>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</si>
  <si>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</si>
  <si>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</si>
  <si>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</si>
  <si>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</si>
  <si>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</si>
  <si>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</si>
  <si>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</si>
  <si>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</si>
  <si>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</si>
  <si>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</si>
  <si>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</si>
  <si>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</si>
  <si>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</si>
  <si>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</si>
  <si>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</si>
  <si>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</si>
  <si>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</si>
  <si>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</si>
  <si>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</si>
  <si>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</si>
  <si>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</si>
  <si>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</si>
  <si>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</si>
  <si>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</si>
  <si>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</si>
  <si>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</si>
  <si>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</si>
  <si>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</si>
  <si>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</si>
  <si>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</si>
  <si>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</si>
  <si>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</si>
  <si>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</si>
  <si>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</si>
  <si>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</si>
  <si>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</si>
  <si>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</si>
  <si>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</si>
  <si>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</si>
  <si>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</si>
  <si>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</si>
  <si>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</si>
  <si>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</si>
  <si>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</si>
  <si>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</si>
  <si>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</si>
  <si>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</si>
  <si>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</si>
  <si>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</si>
  <si>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</si>
  <si>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</si>
  <si>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</si>
  <si>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</si>
  <si>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</si>
  <si>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</si>
  <si>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</si>
  <si>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</si>
  <si>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</si>
  <si>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</si>
  <si>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</si>
  <si>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</si>
  <si>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</si>
  <si>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</si>
  <si>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</si>
  <si>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</si>
  <si>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</si>
  <si>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</si>
  <si>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</si>
  <si>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</si>
  <si>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</si>
  <si>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</si>
  <si>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</si>
  <si>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</si>
  <si>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</si>
  <si>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</si>
  <si>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</si>
  <si>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</si>
  <si>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</si>
  <si>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</si>
  <si>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</si>
  <si>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</si>
  <si>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</si>
  <si>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</si>
  <si>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</si>
  <si>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</si>
  <si>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</si>
  <si>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</si>
  <si>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</si>
  <si>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</si>
  <si>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</si>
  <si>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</si>
  <si>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</si>
  <si>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</si>
  <si>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</si>
  <si>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</si>
  <si>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</si>
  <si>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</si>
  <si>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</si>
  <si>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</si>
  <si>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</si>
  <si>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</si>
  <si>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</si>
  <si>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</si>
  <si>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</si>
  <si>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</si>
  <si>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</si>
  <si>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</si>
  <si>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</si>
  <si>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</si>
  <si>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</si>
  <si>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</si>
  <si>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</si>
  <si>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</si>
  <si>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</si>
  <si>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</si>
  <si>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</si>
  <si>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</si>
  <si>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</si>
  <si>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</si>
  <si>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</si>
  <si>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</si>
  <si>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</si>
  <si>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</si>
  <si>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</si>
  <si>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</si>
  <si>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</si>
  <si>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</si>
  <si>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</si>
  <si>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</si>
  <si>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</si>
  <si>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</si>
  <si>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</si>
  <si>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</si>
  <si>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</si>
  <si>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</si>
  <si>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</si>
  <si>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</si>
  <si>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</si>
  <si>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</si>
  <si>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</si>
  <si>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</si>
  <si>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</si>
  <si>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</si>
  <si>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</si>
  <si>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</si>
  <si>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</si>
  <si>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</si>
  <si>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</si>
  <si>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</si>
  <si>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</si>
  <si>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</si>
  <si>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</si>
  <si>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</si>
  <si>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</si>
  <si>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</si>
  <si>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</si>
  <si>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</si>
  <si>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</si>
  <si>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</si>
  <si>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</si>
  <si>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</si>
  <si>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</si>
  <si>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</si>
  <si>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</si>
  <si>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</si>
  <si>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</si>
  <si>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</si>
  <si>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</si>
  <si>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</si>
  <si>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</si>
  <si>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</si>
  <si>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</si>
  <si>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</si>
  <si>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</si>
  <si>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</si>
  <si>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</si>
  <si>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</si>
  <si>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</si>
  <si>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</si>
  <si>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</si>
  <si>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</si>
  <si>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</si>
  <si>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</si>
  <si>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</si>
  <si>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</si>
  <si>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</si>
  <si>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</si>
  <si>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</si>
  <si>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</si>
  <si>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</si>
  <si>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</si>
  <si>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</si>
  <si>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</si>
  <si>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</si>
  <si>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</si>
  <si>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</si>
  <si>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</si>
  <si>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</si>
  <si>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</si>
  <si>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</si>
  <si>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</si>
  <si>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</si>
  <si>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</si>
  <si>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</si>
  <si>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</si>
  <si>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</si>
  <si>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</si>
  <si>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</si>
  <si>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</si>
  <si>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</si>
  <si>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</si>
  <si>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</si>
  <si>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</si>
  <si>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</si>
  <si>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</si>
  <si>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</si>
  <si>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</si>
  <si>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</si>
  <si>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</si>
  <si>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</si>
  <si>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</si>
  <si>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</si>
  <si>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</si>
  <si>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</si>
  <si>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</si>
  <si>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</si>
  <si>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</si>
  <si>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</si>
  <si>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</si>
  <si>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</si>
  <si>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</si>
  <si>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</si>
  <si>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</si>
  <si>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</si>
  <si>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</si>
  <si>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</si>
  <si>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</si>
  <si>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</si>
  <si>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</si>
  <si>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</si>
  <si>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</si>
  <si>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</si>
  <si>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</si>
  <si>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</si>
  <si>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</si>
  <si>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</si>
  <si>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</si>
  <si>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</si>
  <si>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</si>
  <si>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</si>
  <si>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</si>
  <si>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</si>
  <si>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</si>
  <si>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</si>
  <si>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</si>
  <si>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</si>
  <si>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</si>
  <si>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</si>
  <si>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</si>
  <si>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</si>
  <si>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</si>
  <si>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</si>
  <si>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</si>
  <si>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</si>
  <si>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</si>
  <si>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</si>
  <si>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</si>
  <si>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</si>
  <si>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</si>
  <si>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</si>
  <si>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</si>
  <si>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</si>
  <si>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</si>
  <si>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</si>
  <si>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</si>
  <si>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</si>
  <si>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</si>
  <si>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</si>
  <si>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</si>
  <si>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</si>
  <si>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</si>
  <si>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</si>
  <si>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</si>
  <si>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</si>
  <si>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</si>
  <si>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</si>
  <si>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</si>
  <si>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</si>
  <si>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</si>
  <si>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</si>
  <si>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</si>
  <si>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</si>
  <si>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</si>
  <si>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</si>
  <si>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</si>
  <si>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</si>
  <si>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</si>
  <si>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</si>
  <si>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</si>
  <si>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</si>
  <si>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</si>
  <si>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</si>
  <si>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</si>
  <si>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</si>
  <si>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</si>
  <si>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</si>
  <si>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</si>
  <si>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</si>
  <si>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</si>
  <si>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</si>
  <si>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</si>
  <si>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</si>
  <si>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</si>
  <si>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</si>
  <si>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</si>
  <si>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</si>
  <si>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</si>
  <si>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</si>
  <si>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</si>
  <si>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</si>
  <si>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</si>
  <si>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</si>
  <si>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</si>
  <si>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</si>
  <si>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</si>
  <si>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</si>
  <si>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</si>
  <si>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</si>
  <si>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</si>
  <si>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</si>
  <si>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</si>
  <si>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</si>
  <si>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</si>
  <si>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</si>
  <si>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</si>
  <si>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</si>
  <si>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</si>
  <si>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</si>
  <si>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</si>
  <si>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</si>
  <si>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</si>
  <si>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</si>
  <si>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</si>
  <si>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</si>
  <si>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</si>
  <si>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</si>
  <si>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</si>
  <si>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</si>
  <si>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</si>
  <si>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</si>
  <si>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</si>
  <si>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</si>
  <si>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</si>
  <si>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</si>
  <si>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</si>
  <si>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</si>
  <si>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</si>
  <si>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</si>
  <si>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</si>
  <si>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</si>
  <si>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</si>
  <si>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</si>
  <si>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</si>
  <si>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</si>
  <si>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</si>
  <si>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</si>
  <si>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</si>
  <si>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</si>
  <si>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</si>
  <si>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</si>
  <si>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</si>
  <si>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</si>
  <si>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</si>
  <si>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</si>
  <si>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</si>
  <si>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</si>
  <si>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</si>
  <si>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</si>
  <si>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</si>
  <si>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</si>
  <si>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</si>
  <si>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</si>
  <si>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</si>
  <si>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</si>
  <si>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</si>
  <si>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</si>
  <si>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</si>
  <si>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</si>
  <si>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</si>
  <si>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</si>
  <si>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</si>
  <si>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</si>
  <si>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</si>
  <si>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</si>
  <si>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</si>
  <si>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</si>
  <si>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</si>
  <si>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</si>
  <si>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</si>
  <si>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</si>
  <si>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</si>
  <si>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</si>
  <si>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</si>
  <si>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</si>
  <si>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</si>
  <si>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</si>
  <si>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</si>
  <si>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</si>
  <si>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</si>
  <si>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</si>
  <si>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</si>
  <si>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</si>
  <si>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</si>
  <si>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</si>
  <si>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</si>
  <si>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</si>
  <si>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</si>
  <si>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</si>
  <si>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</si>
  <si>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</si>
  <si>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</si>
  <si>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</si>
  <si>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</si>
  <si>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</si>
  <si>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</si>
  <si>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</si>
  <si>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</si>
  <si>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</si>
  <si>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</si>
  <si>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</si>
  <si>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</si>
  <si>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</si>
  <si>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</si>
  <si>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</si>
  <si>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</si>
  <si>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</si>
  <si>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</si>
  <si>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</si>
  <si>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</si>
  <si>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</si>
  <si>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</si>
  <si>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</si>
  <si>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</si>
  <si>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</si>
  <si>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</si>
  <si>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</si>
  <si>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</si>
  <si>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</si>
  <si>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</si>
  <si>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</si>
  <si>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</si>
  <si>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</si>
  <si>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</si>
  <si>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</si>
  <si>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</si>
  <si>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</si>
  <si>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</si>
  <si>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</si>
  <si>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</si>
  <si>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</si>
  <si>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</si>
  <si>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</si>
  <si>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</si>
  <si>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</si>
  <si>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</si>
  <si>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</si>
  <si>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</si>
  <si>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</si>
  <si>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</si>
  <si>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</si>
  <si>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</si>
  <si>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</si>
  <si>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</si>
  <si>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</si>
  <si>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</si>
  <si>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</si>
  <si>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</si>
  <si>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</si>
  <si>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</si>
  <si>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</si>
  <si>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</si>
  <si>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</si>
  <si>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</si>
  <si>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</si>
  <si>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</si>
  <si>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</si>
  <si>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</si>
  <si>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</si>
  <si>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</si>
  <si>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</si>
  <si>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</si>
  <si>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</si>
  <si>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</si>
  <si>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</si>
  <si>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</si>
  <si>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</si>
  <si>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</si>
  <si>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</si>
  <si>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</si>
  <si>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</si>
  <si>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</si>
  <si>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</si>
  <si>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</si>
  <si>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</si>
  <si>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</si>
  <si>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</si>
  <si>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</si>
  <si>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</si>
  <si>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</si>
  <si>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</si>
  <si>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</si>
  <si>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</si>
  <si>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</si>
  <si>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</si>
  <si>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</si>
  <si>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</si>
  <si>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</si>
  <si>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</si>
  <si>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</si>
  <si>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</si>
  <si>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</si>
  <si>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</si>
  <si>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</si>
  <si>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</si>
  <si>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</si>
  <si>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</si>
  <si>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</si>
  <si>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</si>
  <si>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</si>
  <si>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</si>
  <si>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</si>
  <si>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</si>
  <si>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</si>
  <si>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</si>
  <si>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</si>
  <si>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</si>
  <si>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</si>
  <si>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</si>
  <si>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</si>
  <si>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</si>
  <si>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</si>
  <si>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</si>
  <si>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</si>
  <si>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</si>
  <si>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</si>
  <si>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</si>
  <si>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</si>
  <si>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</si>
  <si>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</si>
  <si>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</si>
  <si>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</si>
  <si>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</si>
  <si>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</si>
  <si>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</si>
  <si>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</si>
  <si>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</si>
  <si>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</si>
  <si>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</si>
  <si>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</si>
  <si>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</si>
  <si>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</si>
  <si>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</si>
  <si>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</si>
  <si>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</si>
  <si>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</si>
  <si>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</si>
  <si>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</si>
  <si>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</si>
  <si>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</si>
  <si>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</si>
  <si>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</si>
  <si>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</si>
  <si>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</si>
  <si>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</si>
  <si>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</si>
  <si>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</si>
  <si>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</si>
  <si>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</si>
  <si>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</si>
  <si>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</si>
  <si>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</si>
  <si>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</si>
  <si>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</si>
  <si>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</si>
  <si>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</si>
  <si>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</si>
  <si>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</si>
  <si>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</si>
  <si>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</si>
  <si>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</si>
  <si>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</si>
  <si>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</si>
  <si>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</si>
  <si>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</si>
  <si>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</si>
  <si>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</si>
  <si>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</si>
  <si>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</si>
  <si>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</si>
  <si>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</si>
  <si>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</si>
  <si>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</si>
  <si>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</si>
  <si>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</si>
  <si>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</si>
  <si>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</si>
  <si>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</si>
  <si>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</si>
  <si>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</si>
  <si>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</si>
  <si>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</si>
  <si>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</si>
  <si>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</si>
  <si>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</si>
  <si>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</si>
  <si>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</si>
  <si>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</si>
  <si>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</si>
  <si>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</si>
  <si>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</si>
  <si>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</si>
  <si>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</si>
  <si>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</si>
  <si>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</si>
  <si>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</si>
  <si>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</si>
  <si>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</si>
  <si>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</si>
  <si>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</si>
  <si>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</si>
  <si>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</si>
  <si>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</si>
  <si>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</si>
  <si>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</si>
  <si>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</si>
  <si>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</si>
  <si>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</si>
  <si>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</si>
  <si>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</si>
  <si>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</si>
  <si>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</si>
  <si>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</si>
  <si>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</si>
  <si>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</si>
  <si>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</si>
  <si>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</si>
  <si>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</si>
  <si>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</si>
  <si>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</si>
  <si>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</si>
  <si>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</si>
  <si>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</si>
  <si>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</si>
  <si>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</si>
  <si>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</si>
  <si>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</si>
  <si>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</si>
  <si>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</si>
  <si>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</si>
  <si>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</si>
  <si>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</si>
  <si>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</si>
  <si>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</si>
  <si>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</si>
  <si>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</si>
  <si>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</si>
  <si>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</si>
  <si>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</si>
  <si>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</si>
  <si>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</si>
  <si>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</si>
  <si>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</si>
  <si>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</si>
  <si>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</si>
  <si>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</si>
  <si>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</si>
  <si>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</si>
  <si>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</si>
  <si>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</si>
  <si>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</si>
  <si>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</si>
  <si>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</si>
  <si>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</si>
  <si>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</si>
  <si>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</si>
  <si>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</si>
  <si>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</si>
  <si>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</si>
  <si>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</si>
  <si>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</si>
  <si>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</si>
  <si>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</si>
  <si>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</si>
  <si>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</si>
  <si>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</si>
  <si>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</si>
  <si>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</si>
  <si>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</si>
  <si>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</si>
  <si>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</si>
  <si>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</si>
  <si>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</si>
  <si>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</si>
  <si>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</si>
  <si>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</si>
  <si>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</si>
  <si>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</si>
  <si>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</si>
  <si>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</si>
  <si>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</si>
  <si>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</si>
  <si>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</si>
  <si>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</si>
  <si>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</si>
  <si>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</si>
  <si>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</si>
  <si>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</si>
  <si>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</si>
  <si>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</si>
  <si>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</si>
  <si>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</si>
  <si>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</si>
  <si>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</si>
  <si>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</si>
  <si>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</si>
  <si>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</si>
  <si>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</si>
  <si>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</si>
  <si>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</si>
  <si>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</si>
  <si>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</si>
  <si>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</si>
  <si>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</si>
  <si>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</si>
  <si>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</si>
  <si>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</si>
  <si>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</si>
  <si>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</si>
  <si>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</si>
  <si>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</si>
  <si>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</si>
  <si>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</si>
  <si>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</si>
  <si>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</si>
  <si>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</si>
  <si>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</si>
  <si>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</si>
  <si>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</si>
  <si>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</si>
  <si>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</si>
  <si>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</si>
  <si>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</si>
  <si>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</si>
  <si>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</si>
  <si>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</si>
  <si>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</si>
  <si>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</si>
  <si>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</si>
  <si>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</si>
  <si>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</si>
  <si>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</si>
  <si>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</si>
  <si>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</si>
  <si>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</si>
  <si>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</si>
  <si>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</si>
  <si>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</si>
  <si>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</si>
  <si>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</si>
  <si>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</si>
  <si>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</si>
  <si>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</si>
  <si>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</si>
  <si>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</si>
  <si>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</si>
  <si>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</si>
  <si>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</si>
  <si>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</si>
  <si>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</si>
  <si>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</si>
  <si>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</si>
  <si>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</si>
  <si>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</si>
  <si>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</si>
  <si>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</si>
  <si>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</si>
  <si>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</si>
  <si>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</si>
  <si>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</si>
  <si>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</si>
  <si>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</si>
  <si>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</si>
  <si>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</si>
  <si>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</si>
  <si>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</si>
  <si>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</si>
  <si>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</si>
  <si>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</si>
  <si>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</si>
  <si>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</si>
  <si>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</si>
  <si>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</si>
  <si>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</si>
  <si>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</si>
  <si>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</si>
  <si>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</si>
  <si>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</si>
  <si>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</si>
  <si>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</si>
  <si>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</si>
  <si>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</si>
  <si>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</si>
  <si>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</si>
  <si>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</si>
  <si>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</si>
  <si>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</si>
  <si>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</si>
  <si>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</si>
  <si>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</si>
  <si>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</si>
  <si>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</si>
  <si>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</si>
  <si>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</si>
  <si>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</si>
  <si>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</si>
  <si>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</si>
  <si>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</si>
  <si>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</si>
  <si>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</si>
  <si>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</si>
  <si>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</si>
  <si>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</si>
  <si>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</si>
  <si>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</si>
  <si>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</si>
  <si>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</si>
  <si>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</si>
  <si>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</si>
  <si>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</si>
  <si>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</si>
  <si>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</si>
  <si>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</si>
  <si>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</si>
  <si>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</si>
  <si>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</si>
  <si>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</si>
  <si>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</si>
  <si>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</si>
  <si>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</si>
  <si>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</si>
  <si>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</si>
  <si>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</si>
  <si>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</si>
  <si>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</si>
  <si>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</si>
  <si>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</si>
  <si>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</si>
  <si>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</si>
  <si>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</si>
  <si>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</si>
  <si>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</si>
  <si>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</si>
  <si>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</si>
  <si>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</si>
  <si>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</si>
  <si>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</si>
  <si>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</si>
  <si>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</si>
  <si>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</si>
  <si>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</si>
  <si>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</si>
  <si>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</si>
  <si>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</si>
  <si>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</si>
  <si>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</si>
  <si>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</si>
  <si>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</si>
  <si>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</si>
  <si>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</si>
  <si>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</si>
  <si>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</si>
  <si>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</si>
  <si>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</si>
  <si>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</si>
  <si>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</si>
  <si>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</si>
  <si>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</si>
  <si>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</si>
  <si>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</si>
  <si>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</si>
  <si>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</si>
  <si>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</si>
  <si>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</si>
  <si>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</si>
  <si>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</si>
  <si>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</si>
  <si>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</si>
  <si>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</si>
  <si>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</si>
  <si>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</si>
  <si>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</si>
  <si>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</si>
  <si>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</si>
  <si>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</si>
  <si>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</si>
  <si>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</si>
  <si>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</si>
  <si>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</si>
  <si>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</si>
  <si>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</si>
  <si>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</si>
  <si>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</si>
  <si>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</si>
  <si>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</si>
  <si>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</si>
  <si>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</si>
  <si>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</si>
  <si>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</si>
  <si>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</si>
  <si>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</si>
  <si>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</si>
  <si>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</si>
  <si>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</si>
  <si>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</si>
  <si>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</si>
  <si>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</si>
  <si>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</si>
  <si>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</si>
  <si>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</si>
  <si>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</si>
  <si>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</si>
  <si>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</si>
  <si>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</si>
  <si>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</si>
  <si>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</si>
  <si>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</si>
  <si>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</si>
  <si>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</si>
  <si>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</si>
  <si>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</si>
  <si>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</si>
  <si>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</si>
  <si>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</si>
  <si>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</si>
  <si>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</si>
  <si>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</si>
  <si>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</si>
  <si>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</si>
  <si>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</si>
  <si>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</si>
  <si>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</si>
  <si>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</si>
  <si>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</si>
  <si>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</si>
  <si>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</si>
  <si>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</si>
  <si>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</si>
  <si>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</si>
  <si>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</si>
  <si>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</si>
  <si>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</si>
  <si>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</si>
  <si>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</si>
  <si>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</si>
  <si>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</si>
  <si>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</si>
  <si>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</si>
  <si>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</si>
  <si>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</si>
  <si>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</si>
  <si>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</si>
  <si>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</si>
  <si>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</si>
  <si>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</si>
  <si>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</si>
  <si>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</si>
  <si>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</si>
  <si>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</si>
  <si>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</si>
  <si>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</si>
  <si>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</si>
  <si>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</si>
  <si>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</si>
  <si>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</si>
  <si>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</si>
  <si>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</si>
  <si>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</si>
  <si>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</si>
  <si>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</si>
  <si>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</si>
  <si>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</si>
  <si>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</si>
  <si>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</si>
  <si>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</si>
  <si>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</si>
  <si>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</si>
  <si>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</si>
  <si>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</si>
  <si>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</si>
  <si>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</si>
  <si>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</si>
  <si>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</si>
  <si>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</si>
  <si>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</si>
  <si>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</si>
  <si>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</si>
  <si>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</si>
  <si>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</si>
  <si>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</si>
  <si>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</si>
  <si>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</si>
  <si>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</si>
  <si>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</si>
  <si>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</si>
  <si>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</si>
  <si>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</si>
  <si>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</si>
  <si>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</si>
  <si>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</si>
  <si>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</si>
  <si>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</si>
  <si>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</si>
  <si>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</si>
  <si>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</si>
  <si>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</si>
  <si>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</si>
  <si>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</si>
  <si>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</si>
  <si>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</si>
  <si>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</si>
  <si>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</si>
  <si>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</si>
  <si>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</si>
  <si>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</si>
  <si>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</si>
  <si>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</si>
  <si>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</si>
  <si>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</si>
  <si>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</si>
  <si>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</si>
  <si>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</si>
  <si>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</si>
  <si>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</si>
  <si>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</si>
  <si>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</si>
  <si>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</si>
  <si>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</si>
  <si>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</si>
  <si>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</si>
  <si>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</si>
  <si>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</si>
  <si>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</si>
  <si>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</si>
  <si>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</si>
  <si>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</si>
  <si>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</si>
  <si>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</si>
  <si>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</si>
  <si>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</si>
  <si>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</si>
  <si>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</si>
  <si>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</si>
  <si>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</si>
  <si>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</si>
  <si>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</si>
  <si>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</si>
  <si>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</si>
  <si>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</si>
  <si>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</si>
  <si>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</si>
  <si>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</si>
  <si>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</si>
  <si>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</si>
  <si>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</si>
  <si>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</si>
  <si>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</si>
  <si>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</si>
  <si>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</si>
  <si>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</si>
  <si>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</si>
  <si>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</si>
  <si>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</si>
  <si>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</si>
  <si>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</si>
  <si>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</si>
  <si>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</si>
  <si>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</si>
  <si>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</si>
  <si>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</si>
  <si>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</si>
  <si>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</si>
  <si>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</si>
  <si>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</si>
  <si>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</si>
  <si>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</si>
  <si>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</si>
  <si>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</si>
  <si>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</si>
  <si>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</si>
  <si>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</si>
  <si>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</si>
  <si>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</si>
  <si>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</si>
  <si>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</si>
  <si>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</si>
  <si>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</si>
  <si>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</si>
  <si>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</si>
  <si>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</si>
  <si>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</si>
  <si>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</si>
  <si>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</si>
  <si>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</si>
  <si>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</si>
  <si>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</si>
  <si>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</si>
  <si>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</si>
  <si>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</si>
  <si>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</si>
  <si>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</si>
  <si>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</si>
  <si>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</si>
  <si>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</si>
  <si>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</si>
  <si>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</si>
  <si>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</si>
  <si>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</si>
  <si>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</si>
  <si>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</si>
  <si>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</si>
  <si>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</si>
  <si>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</si>
  <si>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</si>
  <si>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</si>
  <si>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</si>
  <si>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</si>
  <si>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</si>
  <si>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</si>
  <si>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</si>
  <si>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</si>
  <si>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</si>
  <si>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</si>
  <si>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</si>
  <si>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</si>
  <si>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</si>
  <si>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</si>
  <si>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</si>
  <si>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</si>
  <si>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</si>
  <si>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</si>
  <si>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</si>
  <si>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</si>
  <si>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</si>
  <si>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</si>
  <si>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</si>
  <si>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</si>
  <si>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</si>
  <si>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</si>
  <si>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</si>
  <si>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</si>
  <si>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</si>
  <si>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</si>
  <si>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</si>
  <si>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</si>
  <si>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</si>
  <si>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</si>
  <si>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</si>
  <si>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</si>
  <si>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</si>
  <si>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</si>
  <si>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</si>
  <si>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</si>
  <si>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</si>
  <si>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</si>
  <si>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</si>
  <si>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</si>
  <si>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</si>
  <si>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</si>
  <si>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</si>
  <si>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</si>
  <si>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</si>
  <si>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</si>
  <si>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</si>
  <si>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</si>
  <si>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</si>
  <si>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</si>
  <si>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</si>
  <si>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</si>
  <si>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</si>
  <si>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</si>
  <si>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</si>
  <si>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</si>
  <si>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</si>
  <si>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</si>
  <si>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</si>
  <si>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</si>
  <si>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</si>
  <si>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</si>
  <si>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</si>
  <si>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</si>
  <si>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</si>
  <si>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</si>
  <si>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</si>
  <si>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</si>
  <si>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</si>
  <si>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</si>
  <si>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</si>
  <si>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</si>
  <si>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</si>
  <si>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</si>
  <si>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</si>
  <si>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</si>
  <si>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</si>
  <si>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</si>
  <si>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</si>
  <si>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</si>
  <si>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</si>
  <si>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</si>
  <si>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</si>
  <si>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</si>
  <si>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</si>
  <si>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</si>
  <si>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</si>
  <si>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</si>
  <si>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</si>
  <si>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</si>
  <si>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</si>
  <si>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</si>
  <si>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</si>
  <si>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</si>
  <si>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</si>
  <si>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</si>
  <si>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</si>
  <si>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</si>
  <si>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</si>
  <si>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</si>
  <si>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</si>
  <si>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</si>
  <si>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</si>
  <si>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</si>
  <si>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</si>
  <si>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</si>
  <si>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</si>
  <si>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</si>
  <si>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</si>
  <si>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</si>
  <si>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</si>
  <si>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</si>
  <si>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</si>
  <si>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</si>
  <si>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</si>
  <si>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</si>
  <si>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</si>
  <si>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</si>
  <si>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</si>
  <si>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</si>
  <si>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</si>
  <si>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</si>
  <si>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</si>
  <si>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</si>
  <si>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</si>
  <si>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</si>
  <si>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</si>
  <si>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</si>
  <si>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</si>
  <si>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</si>
  <si>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</si>
  <si>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</si>
  <si>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</si>
  <si>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</si>
  <si>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</si>
  <si>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</si>
  <si>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</si>
  <si>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</si>
  <si>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</si>
  <si>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</si>
  <si>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</si>
  <si>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</si>
  <si>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</si>
  <si>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</si>
  <si>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</si>
  <si>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</si>
  <si>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</si>
  <si>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</si>
  <si>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</si>
  <si>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</si>
  <si>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</si>
  <si>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</si>
  <si>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</si>
  <si>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</si>
  <si>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</si>
  <si>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</si>
  <si>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</si>
  <si>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</si>
  <si>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</si>
  <si>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</si>
  <si>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</si>
  <si>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</si>
  <si>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</si>
  <si>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</si>
  <si>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</si>
  <si>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</si>
  <si>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</si>
  <si>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</si>
  <si>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</si>
  <si>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</si>
  <si>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</si>
  <si>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</si>
  <si>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</si>
  <si>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</si>
  <si>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</si>
  <si>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</si>
  <si>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</si>
  <si>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</si>
  <si>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</si>
  <si>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</si>
  <si>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</si>
  <si>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</si>
  <si>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</si>
  <si>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</si>
  <si>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</si>
  <si>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</si>
  <si>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</si>
  <si>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</si>
  <si>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</si>
  <si>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</si>
  <si>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</si>
  <si>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</si>
  <si>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</si>
  <si>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</si>
  <si>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</si>
  <si>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</si>
  <si>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</si>
  <si>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</si>
  <si>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</si>
  <si>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</si>
  <si>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</si>
  <si>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</si>
  <si>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</si>
  <si>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</si>
  <si>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</si>
  <si>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</si>
  <si>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</si>
  <si>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</si>
  <si>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</si>
  <si>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</si>
  <si>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</si>
  <si>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</si>
  <si>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</si>
  <si>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</si>
  <si>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</si>
  <si>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</si>
  <si>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</si>
  <si>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</si>
  <si>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</si>
  <si>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</si>
  <si>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</si>
  <si>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</si>
  <si>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</si>
  <si>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</si>
  <si>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</si>
  <si>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</si>
  <si>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</si>
  <si>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</si>
  <si>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</si>
  <si>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</si>
  <si>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</si>
  <si>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</si>
  <si>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</si>
  <si>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</si>
  <si>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</si>
  <si>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</si>
  <si>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</si>
  <si>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</si>
  <si>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</si>
  <si>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</si>
  <si>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</si>
  <si>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</si>
  <si>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</si>
  <si>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</si>
  <si>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</si>
  <si>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</si>
  <si>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</si>
  <si>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</si>
  <si>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</si>
  <si>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</si>
  <si>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</si>
  <si>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</si>
  <si>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</si>
  <si>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</si>
  <si>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</si>
  <si>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</si>
  <si>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</si>
  <si>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</si>
  <si>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</si>
  <si>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</si>
  <si>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</si>
  <si>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</si>
  <si>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</si>
  <si>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</si>
  <si>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</si>
  <si>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</si>
  <si>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</si>
  <si>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</si>
  <si>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</si>
  <si>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</si>
  <si>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</si>
  <si>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</si>
  <si>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</si>
  <si>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</si>
  <si>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</si>
  <si>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</si>
  <si>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</si>
  <si>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</si>
  <si>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</si>
  <si>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</si>
  <si>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</si>
  <si>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</si>
  <si>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</si>
  <si>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</si>
  <si>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</si>
  <si>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</si>
  <si>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</si>
  <si>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</si>
  <si>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</si>
  <si>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</si>
  <si>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</si>
  <si>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</si>
  <si>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</si>
  <si>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</si>
  <si>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</si>
  <si>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</si>
  <si>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</si>
  <si>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</si>
  <si>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</si>
  <si>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</si>
  <si>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</si>
  <si>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</si>
  <si>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</si>
  <si>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</si>
  <si>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</si>
  <si>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</si>
  <si>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</si>
  <si>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</si>
  <si>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</si>
  <si>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</si>
  <si>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</si>
  <si>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</si>
  <si>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</si>
  <si>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</si>
  <si>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</si>
  <si>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</si>
  <si>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</si>
  <si>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</si>
  <si>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</si>
  <si>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</si>
  <si>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</si>
  <si>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</si>
  <si>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</si>
  <si>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</si>
  <si>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</si>
  <si>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</si>
  <si>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</si>
  <si>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</si>
  <si>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</si>
  <si>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</si>
  <si>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</si>
  <si>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</si>
  <si>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</si>
  <si>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</si>
  <si>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</si>
  <si>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</si>
  <si>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</si>
  <si>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</si>
  <si>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</si>
  <si>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</si>
  <si>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</si>
  <si>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</si>
  <si>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</si>
  <si>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</si>
  <si>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</si>
  <si>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</si>
  <si>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</si>
  <si>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</si>
  <si>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</si>
  <si>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</si>
  <si>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</si>
  <si>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</si>
  <si>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</si>
  <si>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</si>
  <si>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</si>
  <si>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</si>
  <si>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</si>
  <si>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</si>
  <si>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</si>
  <si>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</si>
  <si>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</si>
  <si>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</si>
  <si>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</si>
  <si>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</si>
  <si>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</si>
  <si>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</si>
  <si>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</si>
  <si>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</si>
  <si>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</si>
  <si>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</si>
  <si>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</si>
  <si>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</si>
  <si>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</si>
  <si>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</si>
  <si>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</si>
  <si>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</si>
  <si>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</si>
  <si>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</si>
  <si>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</si>
  <si>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</si>
  <si>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</si>
  <si>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</si>
  <si>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</si>
  <si>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</si>
  <si>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</si>
  <si>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</si>
  <si>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</si>
  <si>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</si>
  <si>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</si>
  <si>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</si>
  <si>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</si>
  <si>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</si>
  <si>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</si>
  <si>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</si>
  <si>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</si>
  <si>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</si>
  <si>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</si>
  <si>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</si>
  <si>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</si>
  <si>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</si>
  <si>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</si>
  <si>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</si>
  <si>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</si>
  <si>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</si>
  <si>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</si>
  <si>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</si>
  <si>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</si>
  <si>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</si>
  <si>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</si>
  <si>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</si>
  <si>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</si>
  <si>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</si>
  <si>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</si>
  <si>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</si>
  <si>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</si>
  <si>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</si>
  <si>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</si>
  <si>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</si>
  <si>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</si>
  <si>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</si>
  <si>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</si>
  <si>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</si>
  <si>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</si>
  <si>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</si>
  <si>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</si>
  <si>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</si>
  <si>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</si>
  <si>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</si>
  <si>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</si>
  <si>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</si>
  <si>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</si>
  <si>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</si>
  <si>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</si>
  <si>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</si>
  <si>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</si>
  <si>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</si>
  <si>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</si>
  <si>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</si>
  <si>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</si>
  <si>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</si>
  <si>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</si>
  <si>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</si>
  <si>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</si>
  <si>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</si>
  <si>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</si>
  <si>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</si>
  <si>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</si>
  <si>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</si>
  <si>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</si>
  <si>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</si>
  <si>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</si>
  <si>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</si>
  <si>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</si>
  <si>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</si>
  <si>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</si>
  <si>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</si>
  <si>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</si>
  <si>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</si>
  <si>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</si>
  <si>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</si>
  <si>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</si>
  <si>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</si>
  <si>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</si>
  <si>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</si>
  <si>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</si>
  <si>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</si>
  <si>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</si>
  <si>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</si>
  <si>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</si>
  <si>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</si>
  <si>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</si>
  <si>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</si>
  <si>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</si>
  <si>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</si>
  <si>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</si>
  <si>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</si>
  <si>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</si>
  <si>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</si>
  <si>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</si>
  <si>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</si>
  <si>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</si>
  <si>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</si>
  <si>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</si>
  <si>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</si>
  <si>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</si>
  <si>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</si>
  <si>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</si>
  <si>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</si>
  <si>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</si>
  <si>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</si>
  <si>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</si>
  <si>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</si>
  <si>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</si>
  <si>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</si>
  <si>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</si>
  <si>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</si>
  <si>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</si>
  <si>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</si>
  <si>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</si>
  <si>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</si>
  <si>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</si>
  <si>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</si>
  <si>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</si>
  <si>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</si>
  <si>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</si>
  <si>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</si>
  <si>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</si>
  <si>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</si>
  <si>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</si>
  <si>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</si>
  <si>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</si>
  <si>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</si>
  <si>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</si>
  <si>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</si>
  <si>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</si>
  <si>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</si>
  <si>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</si>
  <si>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</si>
  <si>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</si>
  <si>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</si>
  <si>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</si>
  <si>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</si>
  <si>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</si>
  <si>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</si>
  <si>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</si>
  <si>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</si>
  <si>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</si>
  <si>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</si>
  <si>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</si>
  <si>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</si>
  <si>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</si>
  <si>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</si>
  <si>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</si>
  <si>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</si>
  <si>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</si>
  <si>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</si>
  <si>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</si>
  <si>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</si>
  <si>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</si>
  <si>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</si>
  <si>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</si>
  <si>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</si>
  <si>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</si>
  <si>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</si>
  <si>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</si>
  <si>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</si>
  <si>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</si>
  <si>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</si>
  <si>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</si>
  <si>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</si>
  <si>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</si>
  <si>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</si>
  <si>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</si>
  <si>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</si>
  <si>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</si>
  <si>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</si>
  <si>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</si>
  <si>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</si>
  <si>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</si>
  <si>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</si>
  <si>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</si>
  <si>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</si>
  <si>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</si>
  <si>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</si>
  <si>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</si>
  <si>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</si>
  <si>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</si>
  <si>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</si>
  <si>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</si>
  <si>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</si>
  <si>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</si>
  <si>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</si>
  <si>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</si>
  <si>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</si>
  <si>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</si>
  <si>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</si>
  <si>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</si>
  <si>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</si>
  <si>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</si>
  <si>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</si>
  <si>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</si>
  <si>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</si>
  <si>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</si>
  <si>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</si>
  <si>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</si>
  <si>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</si>
  <si>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</si>
  <si>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</si>
  <si>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</si>
  <si>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</si>
  <si>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</si>
  <si>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</si>
  <si>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</si>
  <si>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</si>
  <si>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</si>
  <si>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</si>
  <si>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</si>
  <si>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</si>
  <si>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</si>
  <si>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</si>
  <si>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</si>
  <si>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</si>
  <si>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</si>
  <si>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</si>
  <si>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</si>
  <si>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</si>
  <si>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</si>
  <si>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</si>
  <si>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</si>
  <si>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</si>
  <si>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</si>
  <si>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</si>
  <si>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</si>
  <si>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</si>
  <si>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</si>
  <si>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</si>
  <si>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</si>
  <si>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</si>
  <si>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</si>
  <si>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</si>
  <si>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</si>
  <si>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</si>
  <si>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</si>
  <si>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</si>
  <si>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</si>
  <si>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</si>
  <si>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</si>
  <si>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</si>
  <si>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</si>
  <si>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</si>
  <si>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</si>
  <si>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</si>
  <si>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</si>
  <si>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</si>
  <si>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</si>
  <si>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</si>
  <si>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</si>
  <si>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</si>
  <si>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</si>
  <si>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</si>
  <si>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</si>
  <si>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</si>
  <si>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</si>
  <si>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</si>
  <si>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</si>
  <si>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</si>
  <si>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</si>
  <si>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</si>
  <si>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</si>
  <si>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</si>
  <si>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</si>
  <si>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</si>
  <si>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</si>
  <si>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</si>
  <si>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</si>
  <si>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</si>
  <si>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</si>
  <si>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</si>
  <si>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</si>
  <si>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</si>
  <si>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</si>
  <si>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</si>
  <si>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</si>
  <si>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</si>
  <si>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</si>
  <si>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</si>
  <si>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</si>
  <si>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</si>
  <si>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</si>
  <si>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</si>
  <si>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</si>
  <si>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</si>
  <si>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</si>
  <si>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</si>
  <si>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</si>
  <si>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</si>
  <si>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</si>
  <si>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</si>
  <si>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</si>
  <si>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</si>
  <si>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</si>
  <si>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</si>
  <si>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</si>
  <si>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</si>
  <si>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</si>
  <si>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</si>
  <si>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</si>
  <si>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</si>
  <si>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</si>
  <si>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</si>
  <si>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</si>
  <si>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</si>
  <si>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</si>
  <si>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</si>
  <si>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</si>
  <si>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</si>
  <si>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</si>
  <si>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</si>
  <si>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</si>
  <si>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</si>
  <si>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</si>
  <si>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</si>
  <si>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</si>
  <si>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</si>
  <si>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</si>
  <si>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</si>
  <si>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</si>
  <si>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</si>
  <si>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</si>
  <si>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</si>
  <si>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</si>
  <si>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</si>
  <si>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</si>
  <si>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</si>
  <si>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</si>
  <si>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</si>
  <si>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</si>
  <si>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</si>
  <si>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</si>
  <si>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</si>
  <si>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</si>
  <si>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</si>
  <si>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</si>
  <si>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</si>
  <si>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</si>
  <si>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</si>
  <si>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</si>
  <si>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</si>
  <si>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</si>
  <si>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</si>
  <si>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</si>
  <si>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</si>
  <si>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</si>
  <si>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</si>
  <si>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</si>
  <si>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</si>
  <si>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</si>
  <si>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</si>
  <si>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</si>
  <si>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</si>
  <si>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</si>
  <si>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</si>
  <si>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</si>
  <si>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</si>
  <si>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</si>
  <si>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</si>
  <si>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</si>
  <si>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</si>
  <si>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</si>
  <si>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</si>
  <si>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</si>
  <si>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</si>
  <si>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</si>
  <si>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</si>
  <si>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</si>
  <si>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</si>
  <si>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</si>
  <si>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</si>
  <si>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</si>
  <si>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</si>
  <si>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</si>
  <si>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</si>
  <si>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</si>
  <si>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</si>
  <si>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</si>
  <si>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</si>
  <si>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</si>
  <si>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</si>
  <si>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</si>
  <si>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</si>
  <si>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</si>
  <si>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</si>
  <si>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</si>
  <si>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</si>
  <si>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</si>
  <si>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</si>
  <si>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</si>
  <si>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</si>
  <si>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</si>
  <si>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</si>
  <si>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</si>
  <si>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</si>
  <si>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</si>
  <si>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</si>
  <si>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</si>
  <si>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</si>
  <si>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</si>
  <si>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</si>
  <si>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</si>
  <si>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</si>
  <si>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</si>
  <si>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</si>
  <si>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</si>
  <si>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</si>
  <si>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</si>
  <si>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</si>
  <si>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</si>
  <si>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</si>
  <si>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</si>
  <si>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</si>
  <si>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</si>
  <si>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</si>
  <si>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</si>
  <si>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</si>
  <si>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</si>
  <si>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</si>
  <si>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</si>
  <si>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</si>
  <si>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</si>
  <si>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</si>
  <si>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</si>
  <si>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</si>
  <si>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</si>
  <si>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</si>
  <si>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</si>
  <si>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</si>
  <si>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</si>
  <si>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</si>
  <si>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</si>
  <si>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</si>
  <si>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</si>
  <si>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</si>
  <si>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</si>
  <si>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</si>
  <si>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</si>
  <si>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</si>
  <si>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</si>
  <si>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</si>
  <si>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</si>
  <si>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</si>
  <si>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</si>
  <si>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</si>
  <si>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</si>
  <si>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</si>
  <si>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</si>
  <si>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</si>
  <si>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</si>
  <si>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</si>
  <si>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</si>
  <si>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</si>
  <si>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</si>
  <si>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</si>
  <si>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</si>
  <si>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</si>
  <si>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</si>
  <si>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</si>
  <si>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</si>
  <si>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</si>
  <si>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</si>
  <si>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</si>
  <si>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</si>
  <si>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</si>
  <si>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</si>
  <si>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</si>
  <si>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</si>
  <si>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</si>
  <si>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</si>
  <si>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</si>
  <si>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</si>
  <si>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</si>
  <si>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</si>
  <si>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</si>
  <si>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</si>
  <si>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</si>
  <si>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</si>
  <si>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</si>
  <si>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</si>
  <si>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</si>
  <si>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</si>
  <si>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</si>
  <si>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</si>
  <si>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</si>
  <si>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</si>
  <si>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</si>
  <si>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</si>
  <si>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</si>
  <si>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</si>
  <si>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</si>
  <si>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</si>
  <si>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</si>
  <si>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</si>
  <si>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</si>
  <si>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</si>
  <si>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</si>
  <si>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</si>
  <si>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</si>
  <si>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</si>
  <si>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</si>
  <si>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</si>
  <si>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</si>
  <si>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</si>
  <si>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</si>
  <si>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</si>
  <si>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</si>
  <si>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</si>
  <si>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</si>
  <si>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</si>
  <si>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</si>
  <si>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</si>
  <si>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</si>
  <si>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</si>
  <si>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</si>
  <si>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</si>
  <si>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</si>
  <si>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</si>
  <si>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</si>
  <si>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</si>
  <si>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</si>
  <si>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</si>
  <si>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</si>
  <si>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</si>
  <si>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</si>
  <si>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</si>
  <si>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</si>
  <si>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</si>
  <si>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</si>
  <si>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</si>
  <si>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</si>
  <si>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</si>
  <si>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</si>
  <si>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</si>
  <si>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</si>
  <si>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</si>
  <si>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</si>
  <si>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</si>
  <si>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</si>
  <si>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</si>
  <si>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</si>
  <si>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</si>
  <si>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</si>
  <si>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</si>
  <si>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</si>
  <si>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</si>
  <si>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</si>
  <si>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</si>
  <si>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</si>
  <si>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</si>
  <si>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</si>
  <si>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</si>
  <si>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</si>
  <si>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</si>
  <si>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</si>
  <si>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</si>
  <si>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</si>
  <si>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</si>
  <si>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</si>
  <si>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</si>
  <si>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</si>
  <si>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</si>
  <si>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</si>
  <si>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</si>
  <si>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</si>
  <si>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</si>
  <si>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</si>
  <si>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</si>
  <si>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</si>
  <si>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</si>
  <si>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</si>
  <si>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</si>
  <si>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</si>
  <si>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</si>
  <si>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</si>
  <si>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</si>
  <si>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</si>
  <si>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</si>
  <si>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</si>
  <si>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</si>
  <si>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</si>
  <si>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</si>
  <si>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</si>
  <si>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</si>
  <si>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</si>
  <si>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</si>
  <si>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</si>
  <si>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</si>
  <si>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</si>
  <si>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</si>
  <si>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</si>
  <si>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</si>
  <si>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</si>
  <si>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</si>
  <si>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</si>
  <si>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</si>
  <si>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</si>
  <si>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</si>
  <si>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</si>
  <si>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</si>
  <si>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</si>
  <si>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</si>
  <si>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</si>
  <si>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</si>
  <si>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</si>
  <si>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</si>
  <si>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</si>
  <si>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</si>
  <si>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</si>
  <si>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</si>
  <si>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</si>
  <si>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</si>
  <si>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</si>
  <si>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</si>
  <si>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</si>
  <si>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</si>
  <si>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</si>
  <si>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</si>
  <si>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</si>
  <si>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</si>
  <si>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</si>
  <si>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</si>
  <si>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</si>
  <si>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</si>
  <si>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</si>
  <si>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</si>
  <si>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</si>
  <si>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</si>
  <si>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</si>
  <si>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</si>
  <si>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</si>
  <si>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</si>
  <si>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</si>
  <si>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</si>
  <si>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</si>
  <si>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</si>
  <si>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</si>
  <si>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</si>
  <si>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</si>
  <si>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</si>
  <si>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</si>
  <si>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</si>
  <si>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</si>
  <si>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</si>
  <si>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</si>
  <si>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</si>
  <si>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</si>
  <si>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</si>
  <si>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</si>
  <si>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</si>
  <si>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</si>
  <si>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</si>
  <si>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</si>
  <si>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</si>
  <si>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</si>
  <si>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</si>
  <si>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</si>
  <si>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</si>
  <si>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</si>
  <si>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</si>
  <si>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</si>
  <si>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</si>
  <si>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</si>
  <si>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</si>
  <si>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</si>
  <si>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</si>
  <si>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</si>
  <si>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</si>
  <si>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</si>
  <si>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</si>
  <si>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</si>
  <si>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</si>
  <si>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</si>
  <si>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</si>
  <si>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</si>
  <si>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</si>
  <si>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</si>
  <si>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</si>
  <si>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</si>
  <si>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</si>
  <si>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</si>
  <si>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</si>
  <si>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</si>
  <si>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</si>
  <si>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</si>
  <si>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</si>
  <si>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</si>
  <si>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</si>
  <si>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</si>
  <si>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</si>
  <si>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</si>
  <si>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</si>
  <si>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</si>
  <si>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</si>
  <si>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</si>
  <si>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</si>
  <si>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</si>
  <si>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</si>
  <si>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</si>
  <si>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</si>
  <si>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</si>
  <si>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</si>
  <si>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</si>
  <si>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</si>
  <si>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</si>
  <si>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</si>
  <si>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</si>
  <si>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</si>
  <si>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</si>
  <si>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</si>
  <si>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</si>
  <si>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</si>
  <si>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</si>
  <si>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</si>
  <si>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</si>
  <si>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</si>
  <si>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</si>
  <si>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</si>
  <si>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</si>
  <si>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</si>
  <si>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</si>
  <si>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</si>
  <si>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</si>
  <si>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</si>
  <si>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</si>
  <si>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</si>
  <si>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</si>
  <si>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</si>
  <si>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</si>
  <si>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</si>
  <si>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</si>
  <si>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</si>
  <si>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</si>
  <si>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</si>
  <si>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</si>
  <si>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</si>
  <si>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</si>
  <si>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</si>
  <si>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</si>
  <si>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</si>
  <si>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</si>
  <si>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</si>
  <si>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</si>
  <si>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</si>
  <si>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</si>
  <si>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</si>
  <si>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</si>
  <si>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</si>
  <si>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</si>
  <si>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</si>
  <si>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</si>
  <si>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</si>
  <si>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</si>
  <si>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</si>
  <si>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</si>
  <si>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</si>
  <si>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</si>
  <si>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</si>
  <si>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</si>
  <si>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</si>
  <si>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</si>
  <si>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</si>
  <si>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</si>
  <si>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</si>
  <si>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</si>
  <si>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</si>
  <si>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</si>
  <si>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</si>
  <si>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</si>
  <si>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</si>
  <si>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</si>
  <si>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</si>
  <si>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</si>
  <si>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</si>
  <si>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</si>
  <si>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</si>
  <si>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</si>
  <si>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</si>
  <si>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</si>
  <si>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</si>
  <si>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</si>
  <si>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</si>
  <si>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</si>
  <si>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</si>
  <si>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</si>
  <si>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</si>
  <si>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</si>
  <si>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</si>
  <si>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</si>
  <si>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</si>
  <si>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</si>
  <si>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</si>
  <si>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</si>
  <si>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</si>
  <si>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</si>
  <si>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</si>
  <si>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</si>
  <si>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</si>
  <si>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</si>
  <si>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</si>
  <si>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</si>
  <si>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</si>
  <si>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</si>
  <si>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</si>
  <si>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</si>
  <si>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</si>
  <si>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</si>
  <si>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</si>
  <si>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</si>
  <si>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</si>
  <si>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</si>
  <si>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</si>
  <si>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</si>
  <si>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</si>
  <si>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</si>
  <si>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</si>
  <si>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</si>
  <si>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</si>
  <si>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</si>
  <si>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</si>
  <si>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</si>
  <si>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</si>
  <si>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</si>
  <si>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</si>
  <si>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</si>
  <si>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</si>
  <si>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</si>
  <si>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</si>
  <si>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</si>
  <si>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</si>
  <si>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</si>
  <si>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</si>
  <si>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</si>
  <si>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</si>
  <si>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</si>
  <si>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</si>
  <si>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</si>
  <si>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</si>
  <si>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</si>
  <si>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</si>
  <si>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</si>
  <si>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</si>
  <si>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</si>
  <si>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</si>
  <si>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</si>
  <si>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</si>
  <si>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</si>
  <si>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</si>
  <si>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</si>
  <si>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</si>
  <si>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</si>
  <si>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</si>
  <si>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</si>
  <si>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</si>
  <si>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</si>
  <si>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</si>
  <si>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</si>
  <si>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</si>
  <si>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</si>
  <si>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</si>
  <si>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</si>
  <si>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</si>
  <si>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</si>
  <si>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</si>
  <si>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</si>
  <si>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</si>
  <si>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</si>
  <si>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</si>
  <si>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</si>
  <si>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</si>
  <si>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</si>
  <si>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</si>
  <si>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</si>
  <si>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</si>
  <si>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</si>
  <si>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</si>
  <si>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</si>
  <si>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</si>
  <si>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</si>
  <si>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</si>
  <si>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</si>
  <si>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</si>
  <si>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</si>
  <si>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</si>
  <si>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</si>
  <si>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</si>
  <si>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</si>
  <si>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</si>
  <si>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</si>
  <si>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</si>
  <si>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</si>
  <si>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</si>
  <si>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</si>
  <si>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</si>
  <si>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</si>
  <si>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</si>
  <si>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</si>
  <si>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</si>
  <si>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</si>
  <si>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</si>
  <si>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</si>
  <si>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</si>
  <si>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</si>
  <si>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</si>
  <si>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</si>
  <si>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</si>
  <si>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</si>
  <si>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</si>
  <si>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</si>
  <si>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</si>
  <si>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</si>
  <si>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</si>
  <si>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</si>
  <si>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</si>
  <si>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</si>
  <si>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</si>
  <si>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</si>
  <si>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</si>
  <si>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</si>
  <si>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</si>
  <si>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</si>
  <si>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</si>
  <si>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</si>
  <si>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</si>
  <si>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</si>
  <si>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</si>
  <si>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</si>
  <si>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</si>
  <si>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</si>
  <si>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</si>
  <si>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</si>
  <si>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</si>
  <si>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</si>
  <si>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</si>
  <si>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</si>
  <si>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</si>
  <si>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</si>
  <si>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</si>
  <si>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</si>
  <si>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</si>
  <si>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</si>
  <si>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</si>
  <si>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</si>
  <si>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</si>
  <si>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</si>
  <si>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</si>
  <si>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</si>
  <si>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</si>
  <si>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</si>
  <si>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</si>
  <si>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</si>
  <si>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</si>
  <si>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</si>
  <si>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</si>
  <si>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</si>
  <si>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</si>
  <si>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</si>
  <si>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</si>
  <si>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</si>
  <si>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</si>
  <si>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</si>
  <si>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</si>
  <si>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</si>
  <si>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</si>
  <si>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</si>
  <si>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</si>
  <si>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</si>
  <si>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</si>
  <si>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</si>
  <si>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</si>
  <si>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</si>
  <si>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</si>
  <si>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</si>
  <si>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</si>
  <si>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</si>
  <si>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</si>
  <si>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</si>
  <si>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</si>
  <si>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</si>
  <si>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</si>
  <si>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</si>
  <si>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</si>
  <si>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</si>
  <si>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</si>
  <si>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</si>
  <si>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</si>
  <si>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</si>
  <si>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</si>
  <si>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</si>
  <si>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</si>
  <si>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</si>
  <si>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</si>
  <si>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</si>
  <si>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</si>
  <si>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</si>
  <si>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</si>
  <si>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</si>
  <si>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</si>
  <si>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</si>
  <si>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</si>
  <si>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</si>
  <si>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</si>
  <si>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</si>
  <si>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</si>
  <si>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</si>
  <si>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</si>
  <si>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</si>
  <si>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</si>
  <si>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</si>
  <si>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</si>
  <si>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</si>
  <si>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</si>
  <si>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</si>
  <si>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</si>
  <si>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</si>
  <si>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</si>
  <si>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</si>
  <si>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</si>
  <si>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</si>
  <si>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</si>
  <si>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</si>
  <si>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</si>
  <si>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</si>
  <si>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</si>
  <si>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</si>
  <si>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</si>
  <si>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</si>
  <si>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</si>
  <si>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</si>
  <si>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</si>
  <si>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</si>
  <si>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</si>
  <si>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</si>
  <si>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</si>
  <si>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</si>
  <si>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</si>
  <si>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</si>
  <si>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</si>
  <si>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</si>
  <si>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</si>
  <si>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</si>
  <si>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</si>
  <si>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</si>
  <si>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</si>
  <si>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</si>
  <si>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</si>
  <si>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</si>
  <si>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</si>
  <si>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</si>
  <si>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</si>
  <si>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</si>
  <si>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</si>
  <si>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</si>
  <si>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</si>
  <si>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</si>
  <si>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</si>
  <si>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</si>
  <si>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</si>
  <si>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</si>
  <si>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</si>
  <si>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</si>
  <si>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</si>
  <si>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</si>
  <si>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</si>
  <si>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</si>
  <si>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</si>
  <si>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</si>
  <si>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</si>
  <si>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</si>
  <si>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</si>
  <si>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</si>
  <si>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</si>
  <si>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</si>
  <si>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</si>
  <si>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</si>
  <si>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</si>
  <si>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</si>
  <si>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</si>
  <si>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</si>
  <si>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</si>
  <si>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</si>
  <si>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</si>
  <si>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</si>
  <si>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</si>
  <si>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</si>
  <si>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</si>
  <si>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</si>
  <si>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</si>
  <si>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</si>
  <si>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</si>
  <si>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</si>
  <si>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</si>
  <si>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</si>
  <si>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</si>
  <si>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</si>
  <si>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</si>
  <si>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</si>
  <si>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</si>
  <si>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</si>
  <si>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</si>
  <si>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</si>
  <si>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</si>
  <si>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</si>
  <si>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</si>
  <si>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</si>
  <si>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</si>
  <si>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</si>
  <si>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</si>
  <si>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</si>
  <si>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</si>
  <si>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</si>
  <si>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</si>
  <si>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</si>
  <si>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</si>
  <si>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</si>
  <si>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</si>
  <si>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</si>
  <si>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</si>
  <si>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</si>
  <si>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</si>
  <si>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</si>
  <si>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</si>
  <si>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</si>
  <si>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</si>
  <si>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</si>
  <si>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</si>
  <si>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</si>
  <si>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</si>
  <si>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</si>
  <si>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</si>
  <si>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</si>
  <si>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</si>
  <si>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</si>
  <si>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</si>
  <si>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</si>
  <si>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</si>
  <si>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</si>
  <si>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</si>
  <si>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</si>
  <si>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</si>
  <si>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</si>
  <si>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</si>
  <si>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</si>
  <si>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</si>
  <si>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</si>
  <si>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</si>
  <si>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</si>
  <si>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</si>
  <si>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</si>
  <si>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</si>
  <si>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</si>
  <si>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</si>
  <si>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</si>
  <si>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</si>
  <si>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</si>
  <si>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</si>
  <si>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</si>
  <si>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</si>
  <si>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</si>
  <si>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</si>
  <si>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</si>
  <si>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</si>
  <si>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</si>
  <si>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</si>
  <si>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</si>
  <si>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</si>
  <si>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</si>
  <si>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</si>
  <si>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</si>
  <si>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</si>
  <si>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</si>
  <si>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</si>
  <si>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</si>
  <si>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</si>
  <si>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</si>
  <si>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</si>
  <si>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</si>
  <si>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</si>
  <si>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</si>
  <si>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</si>
  <si>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</si>
  <si>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</si>
  <si>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</si>
  <si>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</si>
  <si>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</si>
  <si>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</si>
  <si>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</si>
  <si>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</si>
  <si>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</si>
  <si>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</si>
  <si>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</si>
  <si>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</si>
  <si>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</si>
  <si>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</si>
  <si>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</si>
  <si>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</si>
  <si>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</si>
  <si>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</si>
  <si>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</si>
  <si>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</si>
  <si>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</si>
  <si>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</si>
  <si>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</si>
  <si>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</si>
  <si>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</si>
  <si>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</si>
  <si>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</si>
  <si>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</si>
  <si>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</si>
  <si>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</si>
  <si>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</si>
  <si>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</si>
  <si>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</si>
  <si>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</si>
  <si>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</si>
  <si>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</si>
  <si>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</si>
  <si>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</si>
  <si>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</si>
  <si>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</si>
  <si>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</si>
  <si>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</si>
  <si>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</si>
  <si>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</si>
  <si>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</si>
  <si>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</si>
  <si>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</si>
  <si>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</si>
  <si>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</si>
  <si>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</si>
  <si>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</si>
  <si>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</si>
  <si>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</si>
  <si>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</si>
  <si>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</si>
  <si>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</si>
  <si>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</si>
  <si>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</si>
  <si>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</si>
  <si>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</si>
  <si>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</si>
  <si>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</si>
  <si>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</si>
  <si>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</si>
  <si>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</si>
  <si>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</si>
  <si>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</si>
  <si>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</si>
  <si>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</si>
  <si>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</si>
  <si>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</si>
  <si>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</si>
  <si>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</si>
  <si>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</si>
  <si>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</si>
  <si>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</si>
  <si>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</si>
  <si>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</si>
  <si>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</si>
  <si>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</si>
  <si>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</si>
  <si>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</si>
  <si>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</si>
  <si>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</si>
  <si>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</si>
  <si>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</si>
  <si>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</si>
  <si>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</si>
  <si>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</si>
  <si>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</si>
  <si>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</si>
  <si>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</si>
  <si>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</si>
  <si>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</si>
  <si>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</si>
  <si>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</si>
  <si>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</si>
  <si>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</si>
  <si>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</si>
  <si>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</si>
  <si>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</si>
  <si>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</si>
  <si>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</si>
  <si>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</si>
  <si>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</si>
  <si>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</si>
  <si>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</si>
  <si>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</si>
  <si>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</si>
  <si>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</si>
  <si>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</si>
  <si>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</si>
  <si>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</si>
  <si>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</si>
  <si>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</si>
  <si>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</si>
  <si>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</si>
  <si>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</si>
  <si>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</si>
  <si>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</si>
  <si>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</si>
  <si>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</si>
  <si>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</si>
  <si>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</si>
  <si>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</si>
  <si>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</si>
  <si>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</si>
  <si>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</si>
  <si>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</si>
  <si>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</si>
  <si>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</si>
  <si>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</si>
  <si>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</si>
  <si>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</si>
  <si>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</si>
  <si>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</si>
  <si>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</si>
  <si>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</si>
  <si>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</si>
  <si>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</si>
  <si>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</si>
  <si>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</si>
  <si>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</si>
  <si>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</si>
  <si>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</si>
  <si>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</si>
  <si>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</si>
  <si>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</si>
  <si>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</si>
  <si>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</si>
  <si>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</si>
  <si>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</si>
  <si>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</si>
  <si>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</si>
  <si>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</si>
  <si>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</si>
  <si>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</si>
  <si>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</si>
  <si>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</si>
  <si>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</si>
  <si>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</si>
  <si>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</si>
  <si>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</si>
  <si>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</si>
  <si>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</si>
  <si>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</si>
  <si>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</si>
  <si>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</si>
  <si>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</si>
  <si>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</si>
  <si>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</si>
  <si>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</si>
  <si>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</si>
  <si>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</si>
  <si>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</si>
  <si>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</si>
  <si>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</si>
  <si>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</si>
  <si>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</si>
  <si>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</si>
  <si>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</si>
  <si>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</si>
  <si>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</si>
  <si>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</si>
  <si>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</si>
  <si>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</si>
  <si>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</si>
  <si>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</si>
  <si>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</si>
  <si>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</si>
  <si>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</si>
  <si>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</si>
  <si>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</si>
  <si>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</si>
  <si>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</si>
  <si>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</si>
  <si>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</si>
  <si>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</si>
  <si>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</si>
  <si>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</si>
  <si>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</si>
  <si>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</si>
  <si>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</si>
  <si>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</si>
  <si>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</si>
  <si>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</si>
  <si>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</si>
  <si>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</si>
  <si>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</si>
  <si>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</si>
  <si>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</si>
  <si>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</si>
  <si>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</si>
  <si>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</si>
  <si>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</si>
  <si>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</si>
  <si>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</si>
  <si>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</si>
  <si>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</si>
  <si>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</si>
  <si>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</si>
  <si>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</si>
  <si>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</si>
  <si>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</si>
  <si>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</si>
  <si>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</si>
  <si>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</si>
  <si>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</si>
  <si>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</si>
  <si>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</si>
  <si>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</si>
  <si>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</si>
  <si>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</si>
  <si>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</si>
  <si>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</si>
  <si>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</si>
  <si>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</si>
  <si>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</si>
  <si>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</si>
  <si>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</si>
  <si>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</si>
  <si>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</si>
  <si>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</si>
  <si>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</si>
  <si>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</si>
  <si>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</si>
  <si>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</si>
  <si>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</si>
  <si>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</si>
  <si>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</si>
  <si>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</si>
  <si>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</si>
  <si>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</si>
  <si>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</si>
  <si>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</si>
  <si>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</si>
  <si>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</si>
  <si>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</si>
  <si>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</si>
  <si>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</si>
  <si>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</si>
  <si>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</si>
  <si>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</si>
  <si>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</si>
  <si>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</si>
  <si>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</si>
  <si>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</si>
  <si>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</si>
  <si>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</si>
  <si>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</si>
  <si>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</si>
  <si>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</si>
  <si>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</si>
  <si>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</si>
  <si>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</si>
  <si>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</si>
  <si>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</si>
  <si>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</si>
  <si>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</si>
  <si>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</si>
  <si>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</si>
  <si>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</si>
  <si>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</si>
  <si>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</si>
  <si>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</si>
  <si>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</si>
  <si>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</si>
  <si>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</si>
  <si>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</si>
  <si>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</si>
  <si>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</si>
  <si>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</si>
  <si>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</si>
  <si>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</si>
  <si>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</si>
  <si>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</si>
  <si>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</si>
  <si>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</si>
  <si>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</si>
  <si>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</si>
  <si>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</si>
  <si>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</si>
  <si>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</si>
  <si>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</si>
  <si>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</si>
  <si>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</si>
  <si>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</si>
  <si>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</si>
  <si>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</si>
  <si>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</si>
  <si>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</si>
  <si>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</si>
  <si>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</si>
  <si>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</si>
  <si>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</si>
  <si>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</si>
  <si>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</si>
  <si>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</si>
  <si>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</si>
  <si>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</si>
  <si>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</si>
  <si>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</si>
  <si>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</si>
  <si>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</si>
  <si>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</si>
  <si>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</si>
  <si>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</si>
  <si>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</si>
  <si>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</si>
  <si>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</si>
  <si>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</si>
  <si>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</si>
  <si>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</si>
  <si>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</si>
  <si>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</si>
  <si>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</si>
  <si>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</si>
  <si>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</si>
  <si>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</si>
  <si>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</si>
  <si>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</si>
  <si>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</si>
  <si>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</si>
  <si>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</si>
  <si>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</si>
  <si>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</si>
  <si>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</si>
  <si>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</si>
  <si>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</si>
  <si>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</si>
  <si>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</si>
  <si>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</si>
  <si>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</si>
  <si>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</si>
  <si>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</si>
  <si>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</si>
  <si>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</si>
  <si>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</si>
  <si>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</si>
  <si>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</si>
  <si>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</si>
  <si>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</si>
  <si>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</si>
  <si>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</si>
  <si>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</si>
  <si>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</si>
  <si>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</si>
  <si>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</si>
  <si>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</si>
  <si>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</si>
  <si>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</si>
  <si>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</si>
  <si>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</si>
  <si>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</si>
  <si>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</si>
  <si>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</si>
  <si>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</si>
  <si>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</si>
  <si>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</si>
  <si>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</si>
  <si>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</si>
  <si>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</si>
  <si>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</si>
  <si>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</si>
  <si>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</si>
  <si>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</si>
  <si>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</si>
  <si>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</si>
  <si>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</si>
  <si>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</si>
  <si>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</si>
  <si>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</si>
  <si>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</si>
  <si>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</si>
  <si>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</si>
  <si>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</si>
  <si>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</si>
  <si>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</si>
  <si>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</si>
  <si>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</si>
  <si>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</si>
  <si>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</si>
  <si>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</si>
  <si>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</si>
  <si>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</si>
  <si>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</si>
  <si>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</si>
  <si>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</si>
  <si>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</si>
  <si>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</si>
  <si>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</si>
  <si>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</si>
  <si>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</si>
  <si>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</si>
  <si>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</si>
  <si>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</si>
  <si>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</si>
  <si>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</si>
  <si>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</si>
  <si>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</si>
  <si>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</si>
  <si>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</si>
  <si>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</si>
  <si>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</si>
  <si>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</si>
  <si>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</si>
  <si>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</si>
  <si>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</si>
  <si>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</si>
  <si>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</si>
  <si>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</si>
  <si>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</si>
  <si>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</si>
  <si>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</si>
  <si>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</si>
  <si>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</si>
  <si>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</si>
  <si>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</si>
  <si>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</si>
  <si>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</si>
  <si>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</si>
  <si>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</si>
  <si>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</si>
  <si>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</si>
  <si>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</si>
  <si>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</si>
  <si>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</si>
  <si>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</si>
  <si>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</si>
  <si>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</si>
  <si>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</si>
  <si>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</si>
  <si>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</si>
  <si>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</si>
  <si>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</si>
  <si>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</si>
  <si>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</si>
  <si>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</si>
  <si>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</si>
  <si>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</si>
  <si>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</si>
  <si>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</si>
  <si>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</si>
  <si>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</si>
  <si>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</si>
  <si>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</si>
  <si>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</si>
  <si>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</si>
  <si>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</si>
  <si>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</si>
  <si>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</si>
  <si>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</si>
  <si>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</si>
  <si>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</si>
  <si>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</si>
  <si>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</si>
  <si>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</si>
  <si>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</si>
  <si>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</si>
  <si>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</si>
  <si>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</si>
  <si>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</si>
  <si>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</si>
  <si>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</si>
  <si>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</si>
  <si>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</si>
  <si>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</si>
  <si>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</si>
  <si>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</si>
  <si>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</si>
  <si>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</si>
  <si>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</si>
  <si>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</si>
  <si>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</si>
  <si>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</si>
  <si>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</si>
  <si>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</si>
  <si>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</si>
  <si>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</si>
  <si>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</si>
  <si>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</si>
  <si>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</si>
  <si>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</si>
  <si>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</si>
  <si>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</si>
  <si>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</si>
  <si>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</si>
  <si>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</si>
  <si>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</si>
  <si>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</si>
  <si>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</si>
  <si>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</si>
  <si>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</si>
  <si>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</si>
  <si>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</si>
  <si>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</si>
  <si>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</si>
  <si>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</si>
  <si>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</si>
  <si>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</si>
  <si>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</si>
  <si>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</si>
  <si>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</si>
  <si>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</si>
  <si>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</si>
  <si>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</si>
  <si>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</si>
  <si>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</si>
  <si>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</si>
  <si>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</si>
  <si>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</si>
  <si>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</si>
  <si>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</si>
  <si>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</si>
  <si>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</si>
  <si>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</si>
  <si>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</si>
  <si>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</si>
  <si>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</si>
  <si>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</si>
  <si>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</si>
  <si>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</si>
  <si>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</si>
  <si>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</si>
  <si>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</si>
  <si>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</si>
  <si>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</si>
  <si>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</si>
  <si>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</si>
  <si>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</si>
  <si>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</si>
  <si>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</si>
  <si>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</si>
  <si>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</si>
  <si>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</si>
  <si>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</si>
  <si>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</si>
  <si>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</si>
  <si>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</si>
  <si>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</si>
  <si>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</si>
  <si>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</si>
  <si>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</si>
  <si>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</si>
  <si>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</si>
  <si>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</si>
  <si>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</si>
  <si>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</si>
  <si>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</si>
  <si>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</si>
  <si>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</si>
  <si>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</si>
  <si>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</si>
  <si>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</si>
  <si>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</si>
  <si>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</si>
  <si>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</si>
  <si>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</si>
  <si>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</si>
  <si>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</si>
  <si>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</si>
  <si>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</si>
  <si>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</si>
  <si>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</si>
  <si>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</si>
  <si>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</si>
  <si>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</si>
  <si>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</si>
  <si>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</si>
  <si>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</si>
  <si>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</si>
  <si>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</si>
  <si>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</si>
  <si>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</si>
  <si>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</si>
  <si>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</si>
  <si>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</si>
  <si>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</si>
  <si>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</si>
  <si>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</si>
  <si>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</si>
  <si>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</si>
  <si>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</si>
  <si>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</si>
  <si>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</si>
  <si>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</si>
  <si>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</si>
  <si>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</si>
  <si>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</si>
  <si>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</si>
  <si>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</si>
  <si>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</si>
  <si>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</si>
  <si>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</si>
  <si>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</si>
  <si>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</si>
  <si>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</si>
  <si>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</si>
  <si>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</si>
  <si>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</si>
  <si>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</si>
  <si>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</si>
  <si>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</si>
  <si>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</si>
  <si>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</si>
  <si>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</si>
  <si>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</si>
  <si>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</si>
  <si>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</si>
  <si>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</si>
  <si>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</si>
  <si>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</si>
  <si>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</si>
  <si>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</si>
  <si>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</si>
  <si>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</si>
  <si>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</si>
  <si>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</si>
  <si>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</si>
  <si>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</si>
  <si>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</si>
  <si>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</si>
  <si>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</si>
  <si>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</si>
  <si>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</si>
  <si>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</si>
  <si>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</si>
  <si>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</si>
  <si>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</si>
  <si>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</si>
  <si>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</si>
  <si>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</si>
  <si>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</si>
  <si>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</si>
  <si>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</si>
  <si>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</si>
  <si>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</si>
  <si>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</si>
  <si>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</si>
  <si>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</si>
  <si>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</si>
  <si>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</si>
  <si>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</si>
  <si>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</si>
  <si>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</si>
  <si>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</si>
  <si>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</si>
  <si>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</si>
  <si>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</si>
  <si>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</si>
  <si>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</si>
  <si>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</si>
  <si>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</si>
  <si>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</si>
  <si>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</si>
  <si>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</si>
  <si>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</si>
  <si>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</si>
  <si>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</si>
  <si>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</si>
  <si>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</si>
  <si>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</si>
  <si>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</si>
  <si>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</si>
  <si>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</si>
  <si>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</si>
  <si>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</si>
  <si>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</si>
  <si>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</si>
  <si>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</si>
  <si>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</si>
  <si>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</si>
  <si>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</si>
  <si>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</si>
  <si>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</si>
  <si>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</si>
  <si>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</si>
  <si>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</si>
  <si>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</si>
  <si>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</si>
  <si>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</si>
  <si>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</si>
  <si>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</si>
  <si>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</si>
  <si>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</si>
  <si>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</si>
  <si>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</si>
  <si>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</si>
  <si>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</si>
  <si>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</si>
  <si>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</si>
  <si>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</si>
  <si>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</si>
  <si>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</si>
  <si>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</si>
  <si>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</si>
  <si>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</si>
  <si>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</si>
  <si>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</si>
  <si>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</si>
  <si>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</si>
  <si>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</si>
  <si>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</si>
  <si>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</si>
  <si>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</si>
  <si>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</si>
  <si>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</si>
  <si>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</si>
  <si>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</si>
  <si>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</si>
  <si>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</si>
  <si>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</si>
  <si>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</si>
  <si>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</si>
  <si>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</si>
  <si>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</si>
  <si>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</si>
  <si>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</si>
  <si>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</si>
  <si>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</si>
  <si>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</si>
  <si>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</si>
  <si>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</si>
  <si>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</si>
  <si>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</si>
  <si>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</si>
  <si>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</si>
  <si>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</si>
  <si>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</si>
  <si>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</si>
  <si>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</si>
  <si>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</si>
  <si>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</si>
  <si>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</si>
  <si>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</si>
  <si>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</si>
  <si>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</si>
  <si>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Greatek electronics inc.</t>
    <phoneticPr fontId="4" type="noConversion"/>
  </si>
  <si>
    <t>All products</t>
    <phoneticPr fontId="4" type="noConversion"/>
  </si>
  <si>
    <t>136, Gung-Yi Rd.,Chunan Cheng, Miaoli Hsien, 350 Taiwan, R.O.C</t>
  </si>
  <si>
    <t>Robert Ho</t>
  </si>
  <si>
    <t>gp@greatek.com.tw</t>
  </si>
  <si>
    <t>886-37-638568-5103</t>
  </si>
  <si>
    <t>JP Huang</t>
  </si>
  <si>
    <t>Manager</t>
  </si>
  <si>
    <t>jp@greatek.com.tw</t>
  </si>
  <si>
    <t>886-37-638568-5101</t>
  </si>
  <si>
    <t xml:space="preserve">The smelter Malaysia Smelting Corporation Berhad (MSC, CID001105 ) is CFSP compliant. </t>
    <phoneticPr fontId="4" type="noConversion"/>
  </si>
  <si>
    <t>OS-00-006 SUPPLIER &amp; SUBCONTRACTOR REQUIREMENT OPERATION INSTRUCTIONS 6.10</t>
    <phoneticPr fontId="4" type="noConversion"/>
  </si>
  <si>
    <t>http://www.greatek.com.tw/business-en.html</t>
    <phoneticPr fontId="4" type="noConversion"/>
  </si>
  <si>
    <t>CFSI</t>
  </si>
  <si>
    <t>27,JALAN PANTAI, 12000 BUTTERWORTH,P.O.BOX 2, 12700 BUTTERWORTH.MALAYSIA.</t>
  </si>
  <si>
    <t>Penang</t>
  </si>
  <si>
    <t>Rahman Hydraulic</t>
  </si>
  <si>
    <t>msc@msmelt,com</t>
  </si>
  <si>
    <t>Sn mines</t>
  </si>
  <si>
    <t>Malaysia</t>
  </si>
  <si>
    <t>Pure Tin/Sn Plating/Jau Janq</t>
  </si>
  <si>
    <t xml:space="preserve">Tokyo Building 22F, 7-3, Marunouchi 2-Chome, Chiyoda-Ku, Tokyo 100-6422 Japan                                                                                                                                                                                  </t>
  </si>
  <si>
    <t>Mr Osamu Ikeda</t>
  </si>
  <si>
    <t>O-IKEDA@ml.tanaka.co.jp</t>
  </si>
  <si>
    <t>Aumines</t>
  </si>
  <si>
    <t>Tanaka purchase gold metal with ONLY the good delivery brand, which London Bullion Market Association (LBMA) approved as, from our supplier</t>
  </si>
  <si>
    <t>4N/Glod Wire/Tanaka</t>
  </si>
  <si>
    <t>Western Australian Mint trading as The Perth Mint</t>
  </si>
  <si>
    <t>131 Horrie Miller Drive, Perth Airport, Western Australia</t>
  </si>
  <si>
    <t>Jerry Hicks</t>
  </si>
  <si>
    <t>pmds@perthmint.com.au</t>
  </si>
  <si>
    <t>Australia</t>
  </si>
  <si>
    <t>4N/Glod Wire/MK</t>
  </si>
  <si>
    <t>all</t>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</si>
</sst>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8" fontId="6" fillId="0" borderId="0" xfId="480"/>
    <xf numFmtId="0" fontId="115" fillId="0" borderId="0" xfId="0" applyFont="1" applyFill="1" applyAlignment="1">
      <alignment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7" fillId="2" borderId="52" xfId="487"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greatek.com.tw/business-en.html"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greatek.com.tw/business-en.htm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45"/>
  <cols>
    <col min="1" max="1" width="0.9296875" style="118" customWidth="1"/>
    <col min="2" max="2" width="6.9296875" style="118" customWidth="1"/>
    <col min="3" max="3" width="8.46484375" style="118" customWidth="1"/>
    <col min="4" max="4" width="13" style="234" customWidth="1"/>
    <col min="5" max="5" width="42.33203125" style="118" customWidth="1"/>
    <col min="6" max="6" width="53.33203125" style="118" customWidth="1"/>
    <col min="7" max="7" width="0.9296875" style="118" customWidth="1"/>
    <col min="8" max="16384" width="9" style="118"/>
  </cols>
  <sheetData>
    <row r="1" spans="1:7" ht="12.9"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c r="A12" s="351"/>
      <c r="B12" s="42" t="s">
        <v>976</v>
      </c>
      <c r="C12" s="43" t="s">
        <v>979</v>
      </c>
      <c r="D12" s="232" t="s">
        <v>980</v>
      </c>
      <c r="E12" s="43" t="s">
        <v>706</v>
      </c>
      <c r="F12" s="43" t="s">
        <v>707</v>
      </c>
      <c r="G12" s="34"/>
    </row>
    <row r="13" spans="1:7" ht="20.6">
      <c r="A13" s="351"/>
      <c r="B13" s="2">
        <v>1</v>
      </c>
      <c r="C13" s="37" t="s">
        <v>1220</v>
      </c>
      <c r="D13" s="39" t="s">
        <v>1004</v>
      </c>
      <c r="E13" s="214" t="s">
        <v>981</v>
      </c>
      <c r="F13" s="214"/>
      <c r="G13" s="34"/>
    </row>
    <row r="14" spans="1:7" ht="30.9">
      <c r="A14" s="351"/>
      <c r="B14" s="2">
        <v>2</v>
      </c>
      <c r="C14" s="37" t="s">
        <v>1220</v>
      </c>
      <c r="D14" s="39" t="s">
        <v>1154</v>
      </c>
      <c r="E14" s="214" t="s">
        <v>607</v>
      </c>
      <c r="F14" s="214" t="s">
        <v>608</v>
      </c>
      <c r="G14" s="34"/>
    </row>
    <row r="15" spans="1:7" ht="89.15"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150000000000006"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5"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99999999999999" customHeight="1">
      <c r="A28" s="351"/>
      <c r="B28" s="364"/>
      <c r="C28" s="358"/>
      <c r="D28" s="361"/>
      <c r="E28" s="349"/>
      <c r="F28" s="216" t="s">
        <v>69</v>
      </c>
      <c r="G28" s="34"/>
    </row>
    <row r="29" spans="1:7" ht="74.400000000000006" customHeight="1">
      <c r="A29" s="351"/>
      <c r="B29" s="364"/>
      <c r="C29" s="358"/>
      <c r="D29" s="361"/>
      <c r="E29" s="349"/>
      <c r="F29" s="216" t="s">
        <v>70</v>
      </c>
      <c r="G29" s="34"/>
    </row>
    <row r="30" spans="1:7" ht="62.4"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 customHeight="1">
      <c r="A33" s="351"/>
      <c r="B33" s="364"/>
      <c r="C33" s="358"/>
      <c r="D33" s="361"/>
      <c r="E33" s="349"/>
      <c r="F33" s="216" t="s">
        <v>74</v>
      </c>
      <c r="G33" s="34"/>
    </row>
    <row r="34" spans="1:7" ht="89.15" customHeight="1">
      <c r="A34" s="351"/>
      <c r="B34" s="364"/>
      <c r="C34" s="358"/>
      <c r="D34" s="361"/>
      <c r="E34" s="349"/>
      <c r="F34" s="216" t="s">
        <v>76</v>
      </c>
      <c r="G34" s="34"/>
    </row>
    <row r="35" spans="1:7" ht="29.15" customHeight="1">
      <c r="A35" s="351"/>
      <c r="B35" s="364"/>
      <c r="C35" s="358"/>
      <c r="D35" s="361"/>
      <c r="E35" s="349"/>
      <c r="F35" s="216" t="s">
        <v>77</v>
      </c>
      <c r="G35" s="34"/>
    </row>
    <row r="36" spans="1:7" ht="123.9">
      <c r="A36" s="351"/>
      <c r="B36" s="365"/>
      <c r="C36" s="359"/>
      <c r="D36" s="362"/>
      <c r="E36" s="350"/>
      <c r="F36" s="217" t="s">
        <v>78</v>
      </c>
      <c r="G36" s="34"/>
    </row>
    <row r="37" spans="1:7" ht="102.9">
      <c r="A37" s="351"/>
      <c r="B37" s="176">
        <v>3.01</v>
      </c>
      <c r="C37" s="177" t="s">
        <v>79</v>
      </c>
      <c r="D37" s="39" t="s">
        <v>2750</v>
      </c>
      <c r="E37" s="218" t="s">
        <v>1475</v>
      </c>
      <c r="F37" s="219" t="s">
        <v>1602</v>
      </c>
      <c r="G37" s="34"/>
    </row>
    <row r="38" spans="1:7" ht="92.6">
      <c r="A38" s="351"/>
      <c r="B38" s="176">
        <v>3.02</v>
      </c>
      <c r="C38" s="177" t="s">
        <v>1509</v>
      </c>
      <c r="D38" s="39" t="s">
        <v>2751</v>
      </c>
      <c r="E38" s="218" t="s">
        <v>1524</v>
      </c>
      <c r="F38" s="219" t="s">
        <v>1603</v>
      </c>
      <c r="G38" s="34"/>
    </row>
    <row r="39" spans="1:7" ht="82.3">
      <c r="A39" s="351"/>
      <c r="B39" s="192">
        <v>4</v>
      </c>
      <c r="C39" s="191" t="s">
        <v>1782</v>
      </c>
      <c r="D39" s="39" t="s">
        <v>2752</v>
      </c>
      <c r="E39" s="37" t="s">
        <v>2680</v>
      </c>
      <c r="F39" s="37" t="s">
        <v>1783</v>
      </c>
      <c r="G39" s="34"/>
    </row>
    <row r="40" spans="1:7" ht="51.45">
      <c r="A40" s="351"/>
      <c r="B40" s="176">
        <v>4.01</v>
      </c>
      <c r="C40" s="191" t="s">
        <v>1782</v>
      </c>
      <c r="D40" s="39" t="s">
        <v>2754</v>
      </c>
      <c r="E40" s="37" t="s">
        <v>2700</v>
      </c>
      <c r="F40" s="37" t="s">
        <v>2706</v>
      </c>
      <c r="G40" s="34"/>
    </row>
    <row r="41" spans="1:7" ht="51.45">
      <c r="A41" s="351"/>
      <c r="B41" s="176" t="s">
        <v>2739</v>
      </c>
      <c r="C41" s="191" t="s">
        <v>1782</v>
      </c>
      <c r="D41" s="39" t="s">
        <v>2753</v>
      </c>
      <c r="E41" s="37" t="s">
        <v>2742</v>
      </c>
      <c r="F41" s="37" t="s">
        <v>2740</v>
      </c>
      <c r="G41" s="34"/>
    </row>
    <row r="42" spans="1:7" ht="51.45">
      <c r="A42" s="351"/>
      <c r="B42" s="176" t="s">
        <v>2791</v>
      </c>
      <c r="C42" s="191" t="s">
        <v>1782</v>
      </c>
      <c r="D42" s="39" t="s">
        <v>2962</v>
      </c>
      <c r="E42" s="37" t="s">
        <v>2741</v>
      </c>
      <c r="F42" s="37" t="s">
        <v>2792</v>
      </c>
      <c r="G42" s="34"/>
    </row>
    <row r="43" spans="1:7" ht="113.15">
      <c r="A43" s="351"/>
      <c r="B43" s="208">
        <v>4.0999999999999996</v>
      </c>
      <c r="C43" s="191" t="s">
        <v>2961</v>
      </c>
      <c r="D43" s="209">
        <v>42867</v>
      </c>
      <c r="E43" s="220" t="s">
        <v>2964</v>
      </c>
      <c r="F43" s="37" t="s">
        <v>2963</v>
      </c>
      <c r="G43" s="34"/>
    </row>
    <row r="44" spans="1:7" ht="72">
      <c r="A44" s="351"/>
      <c r="B44" s="208">
        <v>4.2</v>
      </c>
      <c r="C44" s="191" t="s">
        <v>2961</v>
      </c>
      <c r="D44" s="209">
        <v>42704</v>
      </c>
      <c r="E44" s="220" t="s">
        <v>3219</v>
      </c>
      <c r="F44" s="37" t="s">
        <v>3184</v>
      </c>
      <c r="G44" s="34"/>
    </row>
    <row r="45" spans="1:7" ht="133.75">
      <c r="A45" s="351"/>
      <c r="B45" s="287">
        <v>5</v>
      </c>
      <c r="C45" s="191" t="s">
        <v>2961</v>
      </c>
      <c r="D45" s="209">
        <v>42867</v>
      </c>
      <c r="E45" s="220" t="s">
        <v>14011</v>
      </c>
      <c r="F45" s="37" t="s">
        <v>13595</v>
      </c>
      <c r="G45" s="34"/>
    </row>
    <row r="46" spans="1:7" ht="41.15">
      <c r="A46" s="351"/>
      <c r="B46" s="208">
        <v>5.01</v>
      </c>
      <c r="C46" s="191" t="s">
        <v>2961</v>
      </c>
      <c r="D46" s="209">
        <v>42907</v>
      </c>
      <c r="E46" s="220" t="s">
        <v>14067</v>
      </c>
      <c r="F46" s="37" t="s">
        <v>13595</v>
      </c>
      <c r="G46" s="34"/>
    </row>
    <row r="47" spans="1:7" ht="61.75">
      <c r="A47" s="351"/>
      <c r="B47" s="208">
        <v>5.0999999999999996</v>
      </c>
      <c r="C47" s="191" t="s">
        <v>2961</v>
      </c>
      <c r="D47" s="209">
        <v>43070</v>
      </c>
      <c r="E47" s="220" t="s">
        <v>14293</v>
      </c>
      <c r="F47" s="37" t="s">
        <v>14294</v>
      </c>
      <c r="G47" s="34"/>
    </row>
    <row r="48" spans="1:7" ht="51.45">
      <c r="A48" s="351"/>
      <c r="B48" s="208">
        <v>5.1100000000000003</v>
      </c>
      <c r="C48" s="191" t="s">
        <v>14574</v>
      </c>
      <c r="D48" s="209">
        <v>43217</v>
      </c>
      <c r="E48" s="220" t="s">
        <v>14720</v>
      </c>
      <c r="F48" s="37" t="s">
        <v>14615</v>
      </c>
      <c r="G48" s="34"/>
    </row>
    <row r="49" spans="1:7" ht="12.9" thickBot="1">
      <c r="A49" s="352"/>
      <c r="B49" s="353" t="str">
        <f ca="1">OFFSET(L!$C$1,MATCH("General"&amp;"Cpy",L!$A:$A,0)-1,SL,,)</f>
        <v>© 2018 Responsible Minerals Initiative. All rights reserved.</v>
      </c>
      <c r="C49" s="353"/>
      <c r="D49" s="353"/>
      <c r="E49" s="353"/>
      <c r="F49" s="353"/>
      <c r="G49" s="35"/>
    </row>
    <row r="50" spans="1:7" ht="12.9"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9296875" defaultRowHeight="12.45"/>
  <cols>
    <col min="1" max="1" width="20.46484375" style="80" customWidth="1"/>
    <col min="2" max="2" width="57.06640625" style="80" customWidth="1"/>
    <col min="3" max="16384" width="8.9296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9296875" defaultRowHeight="12.45"/>
  <cols>
    <col min="2" max="2" width="27.3320312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93" sqref="A93"/>
    </sheetView>
  </sheetViews>
  <sheetFormatPr defaultColWidth="8.9296875" defaultRowHeight="12.4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9296875" defaultRowHeight="12.45"/>
  <cols>
    <col min="1" max="1" width="1.59765625" style="118" customWidth="1"/>
    <col min="2" max="2" width="35.46484375" style="118" customWidth="1"/>
    <col min="3" max="3" width="105.46484375" style="118" customWidth="1"/>
    <col min="4" max="5" width="1.59765625" style="118" customWidth="1"/>
    <col min="6" max="6" width="4.46484375" style="118" customWidth="1"/>
    <col min="7" max="7" width="4.9296875" style="118" customWidth="1"/>
    <col min="8" max="16384" width="8.9296875" style="118"/>
  </cols>
  <sheetData>
    <row r="1" spans="1:5" ht="12.9"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2.9" thickBot="1">
      <c r="A32" s="92"/>
      <c r="B32" s="195"/>
      <c r="C32" s="195"/>
      <c r="D32" s="374"/>
    </row>
    <row r="33" ht="12.9"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73" sqref="G73:J73"/>
    </sheetView>
  </sheetViews>
  <sheetFormatPr defaultColWidth="8.9296875" defaultRowHeight="12.45"/>
  <cols>
    <col min="1" max="1" width="1.9296875" customWidth="1"/>
    <col min="2" max="2" width="83.06640625" customWidth="1"/>
    <col min="3" max="3" width="1.59765625" customWidth="1"/>
    <col min="4" max="5" width="16.59765625" customWidth="1"/>
    <col min="6" max="6" width="1.59765625" customWidth="1"/>
    <col min="7" max="9" width="16.59765625" customWidth="1"/>
    <col min="10" max="10" width="17.9296875" customWidth="1"/>
    <col min="11" max="11" width="1.59765625" customWidth="1"/>
    <col min="12" max="12" width="3.59765625" style="118" hidden="1" customWidth="1"/>
    <col min="13" max="15" width="4.9296875" style="118" hidden="1" customWidth="1"/>
    <col min="16" max="23" width="9.06640625" hidden="1" customWidth="1"/>
    <col min="24" max="24" width="9.06640625" customWidth="1"/>
  </cols>
  <sheetData>
    <row r="1" spans="1:34" ht="15.4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4"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
      <c r="A9" s="50"/>
      <c r="B9" s="90" t="str">
        <f ca="1">OFFSET(L!$C$1,MATCH("Declaration"&amp;ADDRESS(ROW(),COLUMN(),4),L!$A:$A,0)-1,SL,,)</f>
        <v>Declaration Scope or Class (*):</v>
      </c>
      <c r="C9" s="93"/>
      <c r="D9" s="421" t="s">
        <v>570</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25" t="str">
        <f ca="1">OFFSET(L!$C$1,MATCH("Declaration"&amp;ADDRESS(ROW(),COLUMN(),4)&amp;LEFT($D$9,1),L!$A:$A,0)-1,SL,,)</f>
        <v>Go to Product List tab to enter products this declaration applies to</v>
      </c>
      <c r="C10" s="156"/>
      <c r="D10" s="416" t="s">
        <v>15426</v>
      </c>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6"/>
      <c r="C11" s="156"/>
      <c r="D11" s="391" t="str">
        <f ca="1">IF(D9=Q9,OFFSET(L!$C$1,MATCH("Declaration"&amp;ADDRESS(ROW(),COLUMN(),4),L!$A:$A,0)-1,SL,,),"")</f>
        <v>Click here to enter the products this declaration applies to</v>
      </c>
      <c r="E11" s="392"/>
      <c r="F11" s="392"/>
      <c r="G11" s="392"/>
      <c r="H11" s="392"/>
      <c r="I11" s="392"/>
      <c r="J11" s="39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
      <c r="A12" s="50"/>
      <c r="B12" s="52" t="str">
        <f ca="1">OFFSET(L!$C$1,MATCH("Declaration"&amp;ADDRESS(ROW(),COLUMN(),4),L!$A:$A,0)-1,SL,,)</f>
        <v>Company Unique ID:</v>
      </c>
      <c r="C12" s="94"/>
      <c r="D12" s="400"/>
      <c r="E12" s="401"/>
      <c r="F12" s="401"/>
      <c r="G12" s="401"/>
      <c r="H12" s="401"/>
      <c r="I12" s="401"/>
      <c r="J12" s="40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
      <c r="A13" s="50"/>
      <c r="B13" s="52" t="str">
        <f ca="1">OFFSET(L!$C$1,MATCH("Declaration"&amp;ADDRESS(ROW(),COLUMN(),4),L!$A:$A,0)-1,SL,,)</f>
        <v>Company Unique ID Authority:</v>
      </c>
      <c r="C13" s="94"/>
      <c r="D13" s="400"/>
      <c r="E13" s="401"/>
      <c r="F13" s="401"/>
      <c r="G13" s="401"/>
      <c r="H13" s="401"/>
      <c r="I13" s="401"/>
      <c r="J13" s="40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
      <c r="A14" s="50"/>
      <c r="B14" s="52" t="str">
        <f ca="1">OFFSET(L!$C$1,MATCH("Declaration"&amp;ADDRESS(ROW(),COLUMN(),4),L!$A:$A,0)-1,SL,,)</f>
        <v>Address:</v>
      </c>
      <c r="C14" s="94"/>
      <c r="D14" s="400" t="s">
        <v>15427</v>
      </c>
      <c r="E14" s="401"/>
      <c r="F14" s="401"/>
      <c r="G14" s="401"/>
      <c r="H14" s="401"/>
      <c r="I14" s="401"/>
      <c r="J14" s="40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
      <c r="A15" s="50"/>
      <c r="B15" s="52" t="str">
        <f ca="1">OFFSET(L!$C$1,MATCH("Declaration"&amp;ADDRESS(ROW(),COLUMN(),4),L!$A:$A,0)-1,SL,,)</f>
        <v>Contact Name (*):</v>
      </c>
      <c r="C15" s="94"/>
      <c r="D15" s="400" t="s">
        <v>15428</v>
      </c>
      <c r="E15" s="401"/>
      <c r="F15" s="401"/>
      <c r="G15" s="401"/>
      <c r="H15" s="401"/>
      <c r="I15" s="401"/>
      <c r="J15" s="40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
      <c r="A16" s="50"/>
      <c r="B16" s="52" t="str">
        <f ca="1">OFFSET(L!$C$1,MATCH("Declaration"&amp;ADDRESS(ROW(),COLUMN(),4),L!$A:$A,0)-1,SL,,)</f>
        <v>Email – Contact (*):</v>
      </c>
      <c r="C16" s="94"/>
      <c r="D16" s="427" t="s">
        <v>15429</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
      <c r="A17" s="50"/>
      <c r="B17" s="52" t="str">
        <f ca="1">OFFSET(L!$C$1,MATCH("Declaration"&amp;ADDRESS(ROW(),COLUMN(),4),L!$A:$A,0)-1,SL,,)</f>
        <v>Phone – Contact (*):</v>
      </c>
      <c r="C17" s="94"/>
      <c r="D17" s="400" t="s">
        <v>15430</v>
      </c>
      <c r="E17" s="401"/>
      <c r="F17" s="401"/>
      <c r="G17" s="401"/>
      <c r="H17" s="401"/>
      <c r="I17" s="401"/>
      <c r="J17" s="40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75">
      <c r="A18" s="50"/>
      <c r="B18" s="52" t="str">
        <f ca="1">OFFSET(L!$C$1,MATCH("Declaration"&amp;ADDRESS(ROW(),COLUMN(),4),L!$A:$A,0)-1,SL,,)</f>
        <v>Authorizer (*):</v>
      </c>
      <c r="C18" s="94"/>
      <c r="D18" s="400" t="s">
        <v>15431</v>
      </c>
      <c r="E18" s="401"/>
      <c r="F18" s="401"/>
      <c r="G18" s="401"/>
      <c r="H18" s="401"/>
      <c r="I18" s="401"/>
      <c r="J18" s="40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75">
      <c r="A19" s="50"/>
      <c r="B19" s="52" t="str">
        <f ca="1">OFFSET(L!$C$1,MATCH("Declaration"&amp;ADDRESS(ROW(),COLUMN(),4),L!$A:$A,0)-1,SL,,)</f>
        <v>Title - Authorizer:</v>
      </c>
      <c r="C19" s="94"/>
      <c r="D19" s="400" t="s">
        <v>15432</v>
      </c>
      <c r="E19" s="401"/>
      <c r="F19" s="401"/>
      <c r="G19" s="401"/>
      <c r="H19" s="401"/>
      <c r="I19" s="401"/>
      <c r="J19" s="40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75">
      <c r="A20" s="50"/>
      <c r="B20" s="52" t="str">
        <f ca="1">OFFSET(L!$C$1,MATCH("Declaration"&amp;ADDRESS(ROW(),COLUMN(),4),L!$A:$A,0)-1,SL,,)</f>
        <v>Email - Authorizer (*):</v>
      </c>
      <c r="C20" s="94"/>
      <c r="D20" s="427" t="s">
        <v>15433</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
      <c r="A21" s="50"/>
      <c r="B21" s="52" t="str">
        <f ca="1">OFFSET(L!$C$1,MATCH("Declaration"&amp;ADDRESS(ROW(),COLUMN(),4),L!$A:$A,0)-1,SL,,)</f>
        <v>Phone - Authorizer (*):</v>
      </c>
      <c r="C21" s="168"/>
      <c r="D21" s="400" t="s">
        <v>15434</v>
      </c>
      <c r="E21" s="401"/>
      <c r="F21" s="401"/>
      <c r="G21" s="401"/>
      <c r="H21" s="401"/>
      <c r="I21" s="401"/>
      <c r="J21" s="40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600000000000001">
      <c r="A22" s="50"/>
      <c r="B22" s="52" t="str">
        <f ca="1">OFFSET(L!$C$1,MATCH("Declaration"&amp;ADDRESS(ROW(),COLUMN(),4),L!$A:$A,0)-1,SL,,)</f>
        <v>Effective Date (*):</v>
      </c>
      <c r="C22" s="95"/>
      <c r="D22" s="430">
        <v>43222</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600000000000001">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
      <c r="A25" s="53"/>
      <c r="B25" s="56" t="str">
        <f ca="1">OFFSET(L!$C$1,MATCH("Declaration"&amp;ADDRESS(ROW(),COLUMN(),4),L!$A:$A,0)-1,SL,,)</f>
        <v>1) Is any 3TG intentionally added or used in the product(s) or in the production process? (*)</v>
      </c>
      <c r="C25" s="20"/>
      <c r="D25" s="390" t="str">
        <f ca="1">OFFSET(L!$C$1,MATCH("Declaration"&amp;ADDRESS(ROW(),COLUMN(),4),L!$A:$A,0)-1,SL,,)</f>
        <v>Answer</v>
      </c>
      <c r="E25" s="39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7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7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7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7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600000000000001">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96" t="str">
        <f ca="1">D25</f>
        <v>Answer</v>
      </c>
      <c r="E31" s="396"/>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75">
      <c r="A32" s="53"/>
      <c r="B32" s="52" t="str">
        <f ca="1">B26</f>
        <v xml:space="preserve">Tantalum  </v>
      </c>
      <c r="C32" s="13"/>
      <c r="D32" s="394"/>
      <c r="E32" s="395"/>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7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7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7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600000000000001">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6" t="str">
        <f ca="1">D25</f>
        <v>Answer</v>
      </c>
      <c r="E37" s="396"/>
      <c r="F37" s="21"/>
      <c r="G37" s="56" t="str">
        <f ca="1">G25</f>
        <v>Comments</v>
      </c>
      <c r="H37" s="399"/>
      <c r="I37" s="399"/>
      <c r="J37" s="399"/>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7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75">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7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7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600000000000001">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6" t="str">
        <f ca="1">D25</f>
        <v>Answer</v>
      </c>
      <c r="E43" s="396"/>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7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7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7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7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600000000000001">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96" t="str">
        <f ca="1">D25</f>
        <v>Answer</v>
      </c>
      <c r="E49" s="396"/>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75">
      <c r="A50" s="53"/>
      <c r="B50" s="52" t="str">
        <f ca="1">B38</f>
        <v xml:space="preserve">Tantalum  </v>
      </c>
      <c r="C50" s="47"/>
      <c r="D50" s="397"/>
      <c r="E50" s="398"/>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75">
      <c r="A51" s="53"/>
      <c r="B51" s="52" t="str">
        <f ca="1">B39</f>
        <v>Tin  (*)</v>
      </c>
      <c r="C51" s="47"/>
      <c r="D51" s="397">
        <v>1</v>
      </c>
      <c r="E51" s="398"/>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75">
      <c r="A52" s="53"/>
      <c r="B52" s="52" t="str">
        <f ca="1">B40</f>
        <v>Gold  (*)</v>
      </c>
      <c r="C52" s="47"/>
      <c r="D52" s="397">
        <v>1</v>
      </c>
      <c r="E52" s="398"/>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75">
      <c r="A53" s="53"/>
      <c r="B53" s="52" t="str">
        <f ca="1">B41</f>
        <v xml:space="preserve">Tungsten  </v>
      </c>
      <c r="C53" s="47"/>
      <c r="D53" s="397"/>
      <c r="E53" s="398"/>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9">
      <c r="A55" s="53"/>
      <c r="B55" s="166" t="str">
        <f ca="1">OFFSET(L!$C$1,MATCH("Declaration"&amp;ADDRESS(ROW(),COLUMN(),4),L!$A:$A,0)-1,SL,,)&amp;Q$37</f>
        <v>6) Have you identified all of the smelters supplying the 3TG to your supply chain?  (*)</v>
      </c>
      <c r="C55" s="13"/>
      <c r="D55" s="396" t="str">
        <f ca="1">D25</f>
        <v>Answer</v>
      </c>
      <c r="E55" s="396"/>
      <c r="F55" s="21"/>
      <c r="G55" s="56" t="str">
        <f ca="1">G25</f>
        <v>Comments</v>
      </c>
      <c r="H55" s="389"/>
      <c r="I55" s="389"/>
      <c r="J55" s="38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75">
      <c r="A56" s="53"/>
      <c r="B56" s="52" t="str">
        <f ca="1">B38</f>
        <v xml:space="preserve">Tantalum  </v>
      </c>
      <c r="C56" s="13"/>
      <c r="D56" s="394"/>
      <c r="E56" s="395"/>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7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7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7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9">
      <c r="A61" s="53"/>
      <c r="B61" s="56" t="str">
        <f ca="1">OFFSET(L!$C$1,MATCH("Declaration"&amp;ADDRESS(ROW(),COLUMN(),4),L!$A:$A,0)-1,SL,,)&amp;Q$37</f>
        <v>7) Has all applicable smelter information received by your company been reported in this declaration?  (*)</v>
      </c>
      <c r="C61" s="13"/>
      <c r="D61" s="396" t="str">
        <f ca="1">D25</f>
        <v>Answer</v>
      </c>
      <c r="E61" s="396"/>
      <c r="F61" s="21"/>
      <c r="G61" s="56" t="str">
        <f ca="1">G25</f>
        <v>Comments</v>
      </c>
      <c r="H61" s="389" t="str">
        <f>IF(Q69="(*)","Click here to enter smelter names","")</f>
        <v/>
      </c>
      <c r="I61" s="389"/>
      <c r="J61" s="38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7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7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7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7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
      <c r="A68" s="63"/>
      <c r="B68" s="64" t="str">
        <f ca="1">OFFSET(L!$C$1,MATCH("Declaration"&amp;ADDRESS(ROW(),COLUMN(),4),L!$A:$A,0)-1,SL,,)</f>
        <v>Question</v>
      </c>
      <c r="C68" s="98"/>
      <c r="D68" s="390" t="str">
        <f ca="1">D25</f>
        <v>Answer</v>
      </c>
      <c r="E68" s="390"/>
      <c r="F68" s="65"/>
      <c r="G68" s="390" t="str">
        <f ca="1">G25</f>
        <v>Comments</v>
      </c>
      <c r="H68" s="390" t="e">
        <f>HLOOKUP(SL,LT,$O68,0)</f>
        <v>#NAME?</v>
      </c>
      <c r="I68" s="39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t="s">
        <v>15436</v>
      </c>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
      <c r="A70" s="53"/>
      <c r="B70" s="70"/>
      <c r="C70" s="15"/>
      <c r="D70" s="1"/>
      <c r="E70" s="1"/>
      <c r="F70" s="15"/>
      <c r="G70" s="387"/>
      <c r="H70" s="387"/>
      <c r="I70" s="387"/>
      <c r="J70" s="38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4"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81" t="s">
        <v>15437</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81" t="s">
        <v>15437</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5" t="s">
        <v>13591</v>
      </c>
      <c r="E79" s="386"/>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
      <c r="A80" s="53"/>
      <c r="B80" s="73"/>
      <c r="C80" s="15"/>
      <c r="D80" s="1"/>
      <c r="E80" s="1"/>
      <c r="F80" s="16"/>
      <c r="G80" s="387"/>
      <c r="H80" s="387"/>
      <c r="I80" s="387"/>
      <c r="J80" s="38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4"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
      <c r="A82" s="53"/>
      <c r="B82" s="70"/>
      <c r="C82" s="15"/>
      <c r="D82" s="1"/>
      <c r="E82" s="1"/>
      <c r="F82" s="16"/>
      <c r="G82" s="388"/>
      <c r="H82" s="388"/>
      <c r="I82" s="388"/>
      <c r="J82" s="38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4" t="str">
        <f>IF(OR($D$8="",$I$3=""),"","Click here to check required fields completion")</f>
        <v/>
      </c>
      <c r="C86" s="384"/>
      <c r="D86" s="384"/>
      <c r="E86" s="384"/>
      <c r="F86" s="384"/>
      <c r="G86" s="384"/>
      <c r="H86" s="384"/>
      <c r="I86" s="384"/>
      <c r="J86" s="38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45" thickBot="1">
      <c r="A87" s="382" t="str">
        <f ca="1">OFFSET(L!$C$1,MATCH("General"&amp;"Cpy",L!$A:$A,0)-1,SL,,)</f>
        <v>© 2018 Responsible Minerals Initiative. All rights reserved.</v>
      </c>
      <c r="B87" s="383"/>
      <c r="C87" s="383"/>
      <c r="D87" s="383"/>
      <c r="E87" s="383"/>
      <c r="F87" s="383"/>
      <c r="G87" s="383"/>
      <c r="H87" s="383"/>
      <c r="I87" s="383"/>
      <c r="J87" s="38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4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3220</v>
      </c>
    </row>
    <row r="97" spans="2:2" ht="15" hidden="1">
      <c r="B97" s="68" t="s">
        <v>3221</v>
      </c>
    </row>
    <row r="98" spans="2:2" ht="15" hidden="1">
      <c r="B98" s="68" t="s">
        <v>3222</v>
      </c>
    </row>
    <row r="99" spans="2:2" ht="15" hidden="1">
      <c r="B99" s="68" t="s">
        <v>3223</v>
      </c>
    </row>
    <row r="100" spans="2:2" ht="15" hidden="1">
      <c r="B100" s="68" t="s">
        <v>566</v>
      </c>
    </row>
    <row r="101" spans="2:2" ht="15" hidden="1">
      <c r="B101" s="68" t="s">
        <v>13591</v>
      </c>
    </row>
    <row r="102" spans="2:2" ht="15" hidden="1">
      <c r="B102" s="68" t="s">
        <v>13548</v>
      </c>
    </row>
    <row r="103" spans="2:2" ht="1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2" stopIfTrue="1">
      <formula>AND(OR($D$26="No",AND($D$26="Yes",$D$32="No")),OR($D$27="No",AND($D$27="Yes",$D$33="No")), OR($D$28="No",AND($D$28="Yes",$D$34="No")), OR($D$29="No",AND($D$29="Yes",$D$35="No")))</formula>
    </cfRule>
    <cfRule type="expression" dxfId="69" priority="53" stopIfTrue="1">
      <formula>IF(D69="",TRUE)</formula>
    </cfRule>
  </conditionalFormatting>
  <conditionalFormatting sqref="G71:J71">
    <cfRule type="expression" dxfId="68" priority="24" stopIfTrue="1">
      <formula>IF(AND($D$71="Yes",$G$71=""),TRUE)</formula>
    </cfRule>
  </conditionalFormatting>
  <conditionalFormatting sqref="D26:E26">
    <cfRule type="expression" dxfId="67" priority="104" stopIfTrue="1">
      <formula>IF($D$26="",TRUE)</formula>
    </cfRule>
  </conditionalFormatting>
  <conditionalFormatting sqref="D27:E27">
    <cfRule type="expression" dxfId="66" priority="111" stopIfTrue="1">
      <formula>IF($D$27="",TRUE)</formula>
    </cfRule>
  </conditionalFormatting>
  <conditionalFormatting sqref="D28:E28">
    <cfRule type="expression" dxfId="65" priority="112" stopIfTrue="1">
      <formula>IF($D$28="",TRUE)</formula>
    </cfRule>
  </conditionalFormatting>
  <conditionalFormatting sqref="D29:E29">
    <cfRule type="expression" dxfId="64" priority="113" stopIfTrue="1">
      <formula>IF($D$29="",TRUE)</formula>
    </cfRule>
  </conditionalFormatting>
  <conditionalFormatting sqref="D9:G9">
    <cfRule type="expression" dxfId="63" priority="119" stopIfTrue="1">
      <formula>IF($D$9="",TRUE)</formula>
    </cfRule>
  </conditionalFormatting>
  <conditionalFormatting sqref="D15:J15">
    <cfRule type="expression" dxfId="62" priority="120" stopIfTrue="1">
      <formula>IF($D$15="",TRUE)</formula>
    </cfRule>
  </conditionalFormatting>
  <conditionalFormatting sqref="D16:J16">
    <cfRule type="expression" dxfId="61" priority="121" stopIfTrue="1">
      <formula>IF($D$16="",TRUE)</formula>
    </cfRule>
  </conditionalFormatting>
  <conditionalFormatting sqref="D17:J17">
    <cfRule type="expression" dxfId="60" priority="122" stopIfTrue="1">
      <formula>IF($D$17="",TRUE)</formula>
    </cfRule>
  </conditionalFormatting>
  <conditionalFormatting sqref="D18:J18">
    <cfRule type="expression" dxfId="59" priority="123" stopIfTrue="1">
      <formula>IF($D$18="",TRUE)</formula>
    </cfRule>
  </conditionalFormatting>
  <conditionalFormatting sqref="D22:E22">
    <cfRule type="expression" dxfId="58" priority="126" stopIfTrue="1">
      <formula>IF($D$22="",TRUE)</formula>
    </cfRule>
  </conditionalFormatting>
  <conditionalFormatting sqref="D10:J10">
    <cfRule type="expression" dxfId="57" priority="23" stopIfTrue="1">
      <formula>IF($D$9=$Q$9,TRUE)</formula>
    </cfRule>
    <cfRule type="expression" dxfId="56" priority="133" stopIfTrue="1">
      <formula>IF(AND($D$10="",$D$9=$R$9),TRUE)</formula>
    </cfRule>
  </conditionalFormatting>
  <conditionalFormatting sqref="D34:E34 D40:E40 D46:E46 D52:E52 D58:E58 D64:E64">
    <cfRule type="expression" dxfId="55" priority="16" stopIfTrue="1">
      <formula>$P$28=""</formula>
    </cfRule>
  </conditionalFormatting>
  <conditionalFormatting sqref="D35:E35 D41:E41 D47:E47 D53:E53 D59:E59 D65:E65">
    <cfRule type="expression" dxfId="54" priority="131" stopIfTrue="1">
      <formula>$P$29=""</formula>
    </cfRule>
  </conditionalFormatting>
  <conditionalFormatting sqref="D32:E32">
    <cfRule type="expression" dxfId="53" priority="109" stopIfTrue="1">
      <formula>$P$26=""</formula>
    </cfRule>
  </conditionalFormatting>
  <conditionalFormatting sqref="D32:E32">
    <cfRule type="expression" dxfId="52" priority="22" stopIfTrue="1">
      <formula>IF(AND(OR($D$26="Yes",$D$26=""),$D$32=""),1,0)</formula>
    </cfRule>
  </conditionalFormatting>
  <conditionalFormatting sqref="D38 D44 D50 D56 D62">
    <cfRule type="expression" dxfId="51" priority="18" stopIfTrue="1">
      <formula>$P$32=""</formula>
    </cfRule>
  </conditionalFormatting>
  <conditionalFormatting sqref="D39:E39 D45 D51 D57 D63">
    <cfRule type="expression" dxfId="50" priority="17" stopIfTrue="1">
      <formula>$P$33=""</formula>
    </cfRule>
  </conditionalFormatting>
  <conditionalFormatting sqref="D40 D46 D52 D58 D64">
    <cfRule type="expression" dxfId="49" priority="7" stopIfTrue="1">
      <formula>$P$34=""</formula>
    </cfRule>
    <cfRule type="expression" dxfId="48" priority="129" stopIfTrue="1">
      <formula>IF(AND(OR($D$28="Yes",$D$28=""),D40=""),1,0)</formula>
    </cfRule>
  </conditionalFormatting>
  <conditionalFormatting sqref="D41 D47 D53 D59 D65">
    <cfRule type="expression" dxfId="47" priority="15" stopIfTrue="1">
      <formula>$P$35=""</formula>
    </cfRule>
  </conditionalFormatting>
  <conditionalFormatting sqref="D38:E38 D44:E44 D50:E50 D56:E56 D62:E62">
    <cfRule type="expression" dxfId="46" priority="20" stopIfTrue="1">
      <formula>$P$26=""</formula>
    </cfRule>
    <cfRule type="expression" dxfId="45" priority="21" stopIfTrue="1">
      <formula>IF(AND(OR($D$26="Yes",$D$26=""),D38=""),1,0)</formula>
    </cfRule>
  </conditionalFormatting>
  <conditionalFormatting sqref="G79:J79">
    <cfRule type="expression" dxfId="44" priority="14" stopIfTrue="1">
      <formula>IF(AND($D$79="Yes, using other format (describe)",$G$79=""),TRUE)</formula>
    </cfRule>
  </conditionalFormatting>
  <conditionalFormatting sqref="D39:E39 D45:E45 D51:E51 D57:E57 D63:E63">
    <cfRule type="expression" dxfId="43" priority="127" stopIfTrue="1">
      <formula>$P$39=""</formula>
    </cfRule>
    <cfRule type="expression" dxfId="42" priority="128" stopIfTrue="1">
      <formula>IF(AND(OR($D$27="Yes",$D$27=""),D39=""),1,0)</formula>
    </cfRule>
  </conditionalFormatting>
  <conditionalFormatting sqref="D33:E33">
    <cfRule type="expression" dxfId="41" priority="9" stopIfTrue="1">
      <formula>IF(AND(OR($D$27="Yes",$D$27=""),$D$33=""),1,0)</formula>
    </cfRule>
    <cfRule type="expression" dxfId="40" priority="10" stopIfTrue="1">
      <formula>$P$27=""</formula>
    </cfRule>
  </conditionalFormatting>
  <conditionalFormatting sqref="D34:E34">
    <cfRule type="expression" dxfId="39" priority="130" stopIfTrue="1">
      <formula>IF(AND(OR($D$28="Yes",$D$28=""),$D$34=""),1,0)</formula>
    </cfRule>
  </conditionalFormatting>
  <conditionalFormatting sqref="D41:E41 D47:E47 D53:E53 D59:E59 D65:E65">
    <cfRule type="expression" dxfId="38" priority="132" stopIfTrue="1">
      <formula>IF(AND(OR($D$29="Yes",$D$29=""),D41=""),1,0)</formula>
    </cfRule>
  </conditionalFormatting>
  <conditionalFormatting sqref="D35:E35">
    <cfRule type="expression" dxfId="37" priority="6" stopIfTrue="1">
      <formula>IF(AND(OR($D$29="Yes",$D$29=""),$D$35=""),1,0)</formula>
    </cfRule>
  </conditionalFormatting>
  <conditionalFormatting sqref="D20:J20">
    <cfRule type="expression" dxfId="36" priority="2" stopIfTrue="1">
      <formula>IF($D$20="",TRUE)</formula>
    </cfRule>
  </conditionalFormatting>
  <conditionalFormatting sqref="D21:J21">
    <cfRule type="expression" dxfId="35" priority="3" stopIfTrue="1">
      <formula>IF($D$21="",TRUE)</formula>
    </cfRule>
  </conditionalFormatting>
  <conditionalFormatting sqref="D8:J8">
    <cfRule type="expression" dxfId="34" priority="1" stopIfTrue="1">
      <formula>IF($D$8="",TRUE)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 ref="G73"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selection activeCell="C10" sqref="C10"/>
    </sheetView>
  </sheetViews>
  <sheetFormatPr defaultColWidth="8.9296875" defaultRowHeight="12.45"/>
  <cols>
    <col min="1" max="1" width="13.59765625" style="286" customWidth="1"/>
    <col min="2" max="2" width="13.33203125" style="286" customWidth="1"/>
    <col min="3" max="3" width="40.46484375" style="286" customWidth="1"/>
    <col min="4" max="4" width="30.59765625" style="286" customWidth="1"/>
    <col min="5" max="5" width="20.9296875" style="286" customWidth="1"/>
    <col min="6" max="7" width="13.9296875" style="286" customWidth="1"/>
    <col min="8" max="8" width="25.06640625" style="286" customWidth="1"/>
    <col min="9" max="9" width="24.06640625" style="286" customWidth="1"/>
    <col min="10" max="10" width="18.33203125" style="286" customWidth="1"/>
    <col min="11" max="11" width="27.33203125" style="286" customWidth="1"/>
    <col min="12" max="12" width="20.59765625" style="286" customWidth="1"/>
    <col min="13" max="13" width="35.06640625" style="286" customWidth="1"/>
    <col min="14" max="14" width="42.06640625" style="286" customWidth="1"/>
    <col min="15" max="15" width="32.06640625" style="286" customWidth="1"/>
    <col min="16" max="16" width="22.9296875" style="286" customWidth="1"/>
    <col min="17" max="17" width="43.46484375" style="286" customWidth="1"/>
    <col min="18" max="18" width="35.9296875" style="286" hidden="1" customWidth="1"/>
    <col min="19" max="20" width="17.9296875" style="286" hidden="1" customWidth="1"/>
    <col min="21" max="21" width="8.9296875" style="186" hidden="1" customWidth="1"/>
    <col min="22" max="22" width="6.06640625" style="186" hidden="1" customWidth="1"/>
    <col min="23" max="23" width="8.59765625" style="186" hidden="1" customWidth="1"/>
    <col min="24" max="24" width="8.9296875" style="186" hidden="1" customWidth="1"/>
    <col min="25" max="26" width="4.33203125" style="186" hidden="1" customWidth="1"/>
    <col min="27" max="27" width="4.33203125" style="286" hidden="1" customWidth="1"/>
    <col min="28" max="28" width="7.9296875" style="286" hidden="1" customWidth="1"/>
    <col min="29" max="33" width="4.33203125" style="286" hidden="1" customWidth="1"/>
    <col min="34" max="34" width="14.46484375" style="286" hidden="1" customWidth="1"/>
    <col min="35" max="39" width="8.9296875" style="286" customWidth="1"/>
    <col min="40" max="16384" width="8.9296875" style="286"/>
  </cols>
  <sheetData>
    <row r="1" spans="1:34" s="25" customFormat="1" ht="12.9"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6.6">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62.15">
      <c r="A5" s="235" t="s">
        <v>882</v>
      </c>
      <c r="B5" s="236" t="s">
        <v>1264</v>
      </c>
      <c r="C5" s="242" t="s">
        <v>946</v>
      </c>
      <c r="D5" s="236" t="s">
        <v>946</v>
      </c>
      <c r="E5" s="236" t="s">
        <v>1248</v>
      </c>
      <c r="F5" s="236" t="s">
        <v>882</v>
      </c>
      <c r="G5" s="236" t="s">
        <v>15438</v>
      </c>
      <c r="H5" s="237" t="s">
        <v>15439</v>
      </c>
      <c r="I5" s="238" t="s">
        <v>2081</v>
      </c>
      <c r="J5" s="238" t="s">
        <v>15440</v>
      </c>
      <c r="K5" s="240" t="s">
        <v>15441</v>
      </c>
      <c r="L5" s="240" t="s">
        <v>15442</v>
      </c>
      <c r="M5" s="240" t="s">
        <v>13920</v>
      </c>
      <c r="N5" s="240" t="s">
        <v>15443</v>
      </c>
      <c r="O5" s="240" t="s">
        <v>15444</v>
      </c>
      <c r="P5" s="239" t="s">
        <v>564</v>
      </c>
      <c r="Q5" s="241" t="s">
        <v>15445</v>
      </c>
      <c r="R5" s="236" t="str">
        <f ca="1">IF(ISERROR($V5),"",OFFSET('Smelter Look-up'!$C$4,$V5-4,0)&amp;"")</f>
        <v>Malaysia Smelting Corporation (MSC)</v>
      </c>
      <c r="S5" s="250" t="str">
        <f t="shared" ref="S5:S58" ca="1" si="0">IF(B5="","",IF(ISERROR(MATCH($E5,CL,0)),"Unknown",INDIRECT("'C'!$A$"&amp;MATCH($E5,CL,0)+1)))</f>
        <v>MY</v>
      </c>
      <c r="T5" s="250" t="str">
        <f ca="1">IF(B5="","",IF(ISERROR(MATCH($J5,SorP!$B$1:$B$6230,0)),"",INDIRECT("'SorP'!$A$"&amp;MATCH($J5,SorP!$B$1:$B$6230,0))))</f>
        <v/>
      </c>
      <c r="U5" s="280"/>
      <c r="V5" s="281">
        <f>IF(C5="",NA(),MATCH($B5&amp;$C5,'Smelter Look-up'!$J:$J,0))</f>
        <v>418</v>
      </c>
      <c r="W5" s="282"/>
      <c r="X5" s="282">
        <f t="shared" ref="X5:X58" si="1">IF(AND(C5="Smelter not listed",OR(LEN(D5)=0,LEN(E5)=0)),1,0)</f>
        <v>0</v>
      </c>
      <c r="Y5" s="282"/>
      <c r="Z5" s="282"/>
      <c r="AB5" s="284" t="str">
        <f t="shared" ref="AB5:AB58" si="2">B5&amp;C5</f>
        <v>TinMalaysia Smelting Corporation (MSC)</v>
      </c>
    </row>
    <row r="6" spans="1:34" s="283" customFormat="1" ht="62.15">
      <c r="A6" s="235" t="s">
        <v>832</v>
      </c>
      <c r="B6" s="236" t="s">
        <v>1263</v>
      </c>
      <c r="C6" s="242" t="s">
        <v>1374</v>
      </c>
      <c r="D6" s="236" t="s">
        <v>1374</v>
      </c>
      <c r="E6" s="236" t="s">
        <v>1241</v>
      </c>
      <c r="F6" s="236" t="s">
        <v>832</v>
      </c>
      <c r="G6" s="236" t="s">
        <v>15438</v>
      </c>
      <c r="H6" s="237" t="s">
        <v>15446</v>
      </c>
      <c r="I6" s="238" t="s">
        <v>1941</v>
      </c>
      <c r="J6" s="238" t="s">
        <v>1942</v>
      </c>
      <c r="K6" s="240" t="s">
        <v>15447</v>
      </c>
      <c r="L6" s="240" t="s">
        <v>15448</v>
      </c>
      <c r="M6" s="240" t="s">
        <v>13920</v>
      </c>
      <c r="N6" s="240" t="s">
        <v>15449</v>
      </c>
      <c r="O6" s="240" t="s">
        <v>15450</v>
      </c>
      <c r="P6" s="239" t="s">
        <v>564</v>
      </c>
      <c r="Q6" s="241" t="s">
        <v>15451</v>
      </c>
      <c r="R6" s="236" t="str">
        <f ca="1">IF(ISERROR($V6),"",OFFSET('Smelter Look-up'!$C$4,$V6-4,0)&amp;"")</f>
        <v>Tanaka Kikinzoku Kogyo K.K.</v>
      </c>
      <c r="S6" s="250" t="str">
        <f t="shared" ca="1" si="0"/>
        <v>JP</v>
      </c>
      <c r="T6" s="250" t="str">
        <f ca="1">IF(B6="","",IF(ISERROR(MATCH($J6,SorP!$B$1:$B$6230,0)),"",INDIRECT("'SorP'!$A$"&amp;MATCH($J6,SorP!$B$1:$B$6230,0))))</f>
        <v>JP-14</v>
      </c>
      <c r="U6" s="280"/>
      <c r="V6" s="281">
        <f>IF(C6="",NA(),MATCH($B6&amp;$C6,'Smelter Look-up'!$J:$J,0))</f>
        <v>239</v>
      </c>
      <c r="W6" s="282"/>
      <c r="X6" s="282">
        <f t="shared" si="1"/>
        <v>0</v>
      </c>
      <c r="Y6" s="282"/>
      <c r="Z6" s="282"/>
      <c r="AB6" s="284" t="str">
        <f t="shared" si="2"/>
        <v>GoldTanaka Kikinzoku Kogyo K.K.</v>
      </c>
    </row>
    <row r="7" spans="1:34" s="283" customFormat="1" ht="87">
      <c r="A7" s="235" t="s">
        <v>842</v>
      </c>
      <c r="B7" s="236" t="s">
        <v>1263</v>
      </c>
      <c r="C7" s="242" t="s">
        <v>3244</v>
      </c>
      <c r="D7" s="236" t="s">
        <v>15452</v>
      </c>
      <c r="E7" s="236" t="s">
        <v>1225</v>
      </c>
      <c r="F7" s="236" t="s">
        <v>842</v>
      </c>
      <c r="G7" s="236" t="s">
        <v>15438</v>
      </c>
      <c r="H7" s="237" t="s">
        <v>15453</v>
      </c>
      <c r="I7" s="238" t="s">
        <v>1959</v>
      </c>
      <c r="J7" s="238" t="s">
        <v>1960</v>
      </c>
      <c r="K7" s="240" t="s">
        <v>15454</v>
      </c>
      <c r="L7" s="240" t="s">
        <v>15455</v>
      </c>
      <c r="M7" s="240" t="s">
        <v>13920</v>
      </c>
      <c r="N7" s="240" t="s">
        <v>15449</v>
      </c>
      <c r="O7" s="240" t="s">
        <v>15456</v>
      </c>
      <c r="P7" s="239" t="s">
        <v>564</v>
      </c>
      <c r="Q7" s="241" t="s">
        <v>15457</v>
      </c>
      <c r="R7" s="236" t="str">
        <f ca="1">IF(ISERROR($V7),"",OFFSET('Smelter Look-up'!$C$4,$V7-4,0)&amp;"")</f>
        <v>Western Australian Mint (T/a The Perth Mint)</v>
      </c>
      <c r="S7" s="250" t="str">
        <f t="shared" ca="1" si="0"/>
        <v>AU</v>
      </c>
      <c r="T7" s="250" t="str">
        <f ca="1">IF(B7="","",IF(ISERROR(MATCH($J7,SorP!$B$1:$B$6230,0)),"",INDIRECT("'SorP'!$A$"&amp;MATCH($J7,SorP!$B$1:$B$6230,0))))</f>
        <v>AU-WA</v>
      </c>
      <c r="U7" s="280"/>
      <c r="V7" s="281">
        <f>IF(C7="",NA(),MATCH($B7&amp;$C7,'Smelter Look-up'!$J:$J,0))</f>
        <v>258</v>
      </c>
      <c r="W7" s="282"/>
      <c r="X7" s="282">
        <f t="shared" si="1"/>
        <v>0</v>
      </c>
      <c r="Y7" s="282"/>
      <c r="Z7" s="282"/>
      <c r="AB7" s="284" t="str">
        <f t="shared" si="2"/>
        <v>GoldWestern Australian Mint (T/a The Perth Mint)</v>
      </c>
    </row>
    <row r="8" spans="1:34" s="283" customFormat="1" ht="19.7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19.7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19.7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19.7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19.7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19.7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19.7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19.7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19.7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19.7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19.7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19.7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19.7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19.7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19.7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19.7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19.7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19.7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19.7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19.7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19.7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19.7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19.7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19.7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19.7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19.7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19.7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19.7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19.7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19.7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19.7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19.7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19.7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19.7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19.7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19.7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19.7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19.7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19.7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19.7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19.7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19.7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19.7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19.7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19.7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19.7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19.7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19.7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19.7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19.7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19.7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19.7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19.7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19.7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19.7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19.7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19.7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19.7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19.7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19.7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19.7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19.7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19.7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19.7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19.7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19.7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19.7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19.7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19.7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19.7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19.7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19.7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19.7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19.7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19.7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19.7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19.7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19.7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19.7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19.7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19.7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19.7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19.7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19.7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19.7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19.7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19.7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19.7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19.7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19.7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19.7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19.7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19.7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19.7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19.7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19.7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19.7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19.7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19.7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19.7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19.7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19.7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19.7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19.7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19.7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19.7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19.7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19.7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19.7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19.7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19.7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19.7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19.7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19.7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19.7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19.7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19.7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19.7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19.7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19.7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19.7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19.7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19.7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19.7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19.7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19.7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19.7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19.7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19.7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19.7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19.7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19.7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19.7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19.7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19.7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19.7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19.7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19.7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19.7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19.7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19.7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19.7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19.7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19.7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19.7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19.7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19.7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19.7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19.7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19.7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19.7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19.7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19.7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19.7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19.7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19.7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19.7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19.7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19.7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19.7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19.7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19.7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19.7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19.7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19.7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19.7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19.7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19.7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19.7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19.7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19.7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19.7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19.7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19.7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19.7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19.7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19.7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19.7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19.7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19.7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19.7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19.7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19.7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19.7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19.7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19.7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19.7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19.7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19.7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19.7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19.7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19.7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19.7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19.7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19.7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19.7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19.7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19.7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19.7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19.7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19.7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19.7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19.7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19.7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19.7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19.7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19.7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19.7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19.7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19.7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19.7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19.7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19.7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19.7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19.7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19.7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19.7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19.7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19.7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19.7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19.7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19.7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19.7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19.7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19.7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19.7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19.7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19.7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19.7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19.7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19.7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19.7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19.7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19.7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19.7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19.7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19.7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19.7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19.7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19.7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19.7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19.7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19.7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19.7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19.7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19.7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19.7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19.7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19.7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19.7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19.7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19.7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19.7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19.7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19.7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19.7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19.7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19.7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19.7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19.7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19.7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19.7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19.7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19.7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19.7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19.7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19.7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19.7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19.7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19.7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19.7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19.7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19.7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19.7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19.7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19.7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19.7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19.7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19.7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19.7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19.7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19.7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19.7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19.7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19.7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19.7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19.7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19.7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19.7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19.7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19.7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19.7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19.7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19.7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19.7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19.7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19.7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19.7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19.7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19.7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19.7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19.7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19.7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19.7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19.7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19.7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19.7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19.7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19.7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19.7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19.7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19.7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19.7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19.7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19.7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19.7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19.7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19.7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19.7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19.7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19.7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19.7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19.7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19.7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19.7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19.7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19.7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19.7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19.7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19.7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19.7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19.7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19.7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19.7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19.7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19.7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19.7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19.7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19.7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19.7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19.7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19.7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19.7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19.7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19.7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19.7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19.7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19.7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19.7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19.7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19.7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19.7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19.7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19.7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19.7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19.7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19.7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19.7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19.7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19.7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19.7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19.7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19.7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19.7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19.7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19.7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19.7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19.7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19.7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19.7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19.7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19.7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19.7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19.7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19.7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19.7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19.7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19.7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19.7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19.7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19.7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19.7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19.7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19.7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19.7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19.7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19.7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19.7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19.7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19.7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19.7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19.7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19.7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19.7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19.7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19.7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19.7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19.7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19.7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19.7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19.7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19.7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19.7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19.7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19.7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19.7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19.7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19.7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19.7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19.7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19.7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19.7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19.7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19.7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19.7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19.7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19.7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19.7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19.7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19.7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19.7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19.7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19.7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19.7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19.7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19.7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19.7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19.7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19.7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19.7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19.7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19.7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19.7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19.7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19.7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19.7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19.7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19.7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19.7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19.7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19.7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19.7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19.7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19.7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19.7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19.7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19.7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19.7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19.7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19.7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19.7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19.7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19.7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19.7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19.7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19.7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19.7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19.7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19.7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19.7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19.7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19.7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19.7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19.7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19.7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19.7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19.7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19.7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19.7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19.7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19.7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19.7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19.7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19.7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19.7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19.7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19.7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19.7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19.7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19.7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19.7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19.7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19.7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19.7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19.7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19.7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19.7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19.7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19.7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19.7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19.7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19.7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19.7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19.7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19.7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19.7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19.7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19.7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19.7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19.7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19.7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19.7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19.7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19.7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19.7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19.7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19.7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19.7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19.7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19.7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19.7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19.7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19.7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19.7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19.7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19.7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19.7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19.7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19.7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19.7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19.7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19.7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19.7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19.7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19.7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19.7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19.7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19.7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19.7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19.7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19.7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19.7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19.7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19.7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19.7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19.7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19.7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19.7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19.7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19.7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19.7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19.7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19.7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19.7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19.7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19.7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19.7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19.7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19.7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19.7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19.7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19.7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19.7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19.7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19.7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19.7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19.7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19.7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19.7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19.7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19.7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19.7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19.7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19.7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19.7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19.7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19.7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19.7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19.7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19.7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19.7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19.7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19.7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19.7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19.7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19.7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19.7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19.7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19.7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19.7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19.7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19.7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19.7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19.7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19.7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19.7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19.7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19.7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19.7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19.7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19.7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19.7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19.7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19.7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19.7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19.7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19.7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19.7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19.7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19.7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19.7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19.7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19.7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19.7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19.7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19.7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19.7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19.7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19.7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19.7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19.7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19.7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19.7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19.7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19.7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19.7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19.7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19.7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19.7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19.7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19.7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19.7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19.7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19.7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19.7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19.7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19.7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19.7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19.7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19.7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19.7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19.7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19.7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19.7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19.7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19.7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19.7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19.7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19.7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19.7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19.7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19.7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19.7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19.7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19.7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19.7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19.7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19.7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19.7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19.7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19.7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19.7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19.7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19.7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19.7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19.7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19.7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19.7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19.7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19.7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19.7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19.7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19.7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19.7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19.7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19.7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19.7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19.7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19.7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19.7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19.7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19.7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19.7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19.7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19.7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19.7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19.7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19.7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19.7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19.7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19.7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19.7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19.7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19.7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19.7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19.7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19.7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19.7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19.7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19.7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19.7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19.7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19.7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19.7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19.7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19.7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19.7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19.7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19.7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19.7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19.7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19.7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19.7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19.7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19.7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19.7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19.7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19.7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19.7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19.7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19.7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19.7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19.7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19.7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19.7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19.7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19.7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19.7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19.7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19.7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19.7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19.7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19.7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19.7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19.7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19.7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19.7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19.7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19.7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19.7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19.7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19.7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19.7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19.7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19.7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19.7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19.7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19.7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19.7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19.7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19.7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19.7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19.7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19.7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19.7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19.7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19.7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19.7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19.7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19.7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19.7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19.7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19.7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19.7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19.7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19.7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19.7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19.7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19.7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19.7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19.7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19.7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19.7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19.7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19.7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19.7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19.7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19.7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19.7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19.7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19.7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19.7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19.7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19.7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19.7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19.7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19.7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19.7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19.7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19.7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19.7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19.7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19.7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19.7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19.7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19.7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19.7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19.7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19.7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19.7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19.7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19.7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19.7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19.7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19.7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19.7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19.7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19.7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19.7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19.7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19.7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19.7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19.7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19.7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19.7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19.7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19.7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19.7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19.7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19.7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19.7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19.7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19.7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19.7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19.7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19.7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19.7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19.7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19.7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19.7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19.7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19.7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19.7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19.7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19.7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19.7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19.7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19.7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19.7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19.7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19.7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19.7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19.7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19.7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19.7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19.7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19.7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19.7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19.7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19.7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19.7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19.7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19.7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19.7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19.7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19.7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19.7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19.7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19.7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19.7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19.7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19.7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19.7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19.7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19.7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19.7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19.7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19.7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19.7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19.7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19.7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19.7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19.7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19.7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19.7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19.7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19.7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19.7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19.7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19.7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19.7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19.7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19.7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19.7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19.7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19.7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19.7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19.7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19.7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19.7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19.7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19.7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19.7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19.7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19.7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19.7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19.7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19.7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19.7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19.7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19.7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19.7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19.7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19.7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19.7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19.7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19.7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19.7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19.7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19.7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19.7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19.7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19.7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19.7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19.7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19.7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19.7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19.7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19.7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19.7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19.7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19.7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19.7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19.7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19.7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19.7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19.7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19.7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19.7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19.7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19.7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19.7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19.7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19.7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19.7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19.7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19.7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19.7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19.7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19.7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19.7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19.7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19.7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19.7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19.7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19.7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19.7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19.7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19.7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19.7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19.7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19.7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19.7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19.7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19.7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19.7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19.7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19.7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19.7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19.7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19.7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19.7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19.7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19.7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19.7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19.7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19.7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19.7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19.7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19.7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19.7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19.7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19.7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19.7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19.7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19.7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19.7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19.7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19.7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19.7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19.7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19.7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19.7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19.7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19.7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19.7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19.7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19.7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19.7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19.7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19.7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19.7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19.7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19.7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19.7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19.7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19.7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19.7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19.7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19.7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19.7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19.7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19.7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19.7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19.7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19.7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19.7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19.7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19.7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19.7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19.7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19.7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19.7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19.7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19.7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19.7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19.7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19.7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19.7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19.7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19.7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19.7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19.7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19.7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19.7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19.7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19.7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19.7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19.7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19.7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19.7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19.7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19.7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19.7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19.7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19.7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19.7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19.7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19.7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19.7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19.7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19.7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19.7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19.7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19.7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19.7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19.7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19.7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19.7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19.7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19.7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19.7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19.7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19.7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19.7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19.7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19.7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19.7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19.7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19.7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19.7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19.7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19.7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19.7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19.7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19.7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19.7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19.7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19.7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19.7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19.7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19.7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19.7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19.7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19.7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19.7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19.7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19.7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19.7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19.7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19.7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19.7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19.7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19.7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19.7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19.7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19.7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19.7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19.7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19.7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19.7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19.7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19.7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19.7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19.7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19.7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19.7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19.7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19.7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19.7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19.7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19.7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19.7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19.7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19.7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19.7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19.7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19.7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19.7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19.7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19.7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19.7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19.7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19.7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19.7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19.7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19.7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19.7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19.7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19.7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19.7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19.7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19.7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19.7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19.7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19.7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19.7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19.7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19.7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19.7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19.7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19.7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19.7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19.7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19.7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19.7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19.7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19.7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19.7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19.7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19.7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19.7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19.7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19.7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19.7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19.7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19.7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19.7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19.7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19.7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19.7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19.7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19.7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19.7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19.7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19.7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19.7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19.7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19.7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19.7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19.7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19.7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19.7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19.7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19.7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19.7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19.7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19.7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19.7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19.7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19.7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19.7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19.7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19.7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19.7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19.7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19.7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19.7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19.7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19.7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19.7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19.7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19.7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19.7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19.7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19.7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19.7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19.7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19.7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19.7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19.7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19.7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19.7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19.7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19.7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19.7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19.7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19.7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19.7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19.7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19.7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19.7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19.7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19.7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19.7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19.7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19.7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19.7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19.7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19.7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19.7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19.7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19.7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19.7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19.7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19.7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19.7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19.7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19.7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19.7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19.7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19.7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19.7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19.7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19.7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19.7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19.7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19.7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19.7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19.7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19.7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19.7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19.7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19.7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19.7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19.7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19.7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19.7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19.7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19.7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19.7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19.7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19.7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19.7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19.7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19.7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19.7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19.7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19.7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19.7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19.7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19.7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19.7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19.7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19.7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19.7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19.7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19.7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19.7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19.7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19.7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19.7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19.7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19.7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19.7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19.7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19.7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19.7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19.7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19.7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19.7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19.7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19.7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19.7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19.7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19.7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19.7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19.7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19.7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19.7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19.7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19.7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19.7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19.7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19.7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19.7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19.7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19.7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19.7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19.7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19.7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19.7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19.7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19.7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19.7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19.7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19.7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19.7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19.7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19.7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19.7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19.7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19.7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19.7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19.7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19.7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19.7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19.7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19.7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19.7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19.7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19.7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19.7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19.7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19.7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19.7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19.7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19.7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19.7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19.7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19.7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19.7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19.7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19.7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19.7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19.7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19.7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19.7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19.7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19.7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19.7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19.7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19.7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19.7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19.7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19.7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19.7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19.7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19.7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19.7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19.7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19.7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19.7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19.7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19.7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19.7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19.7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19.7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19.7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19.7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19.7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19.7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19.7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19.7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19.7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19.7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19.7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19.7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19.7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19.7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19.7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19.7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19.7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19.7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19.7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19.7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19.7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19.7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19.7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19.7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19.7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19.7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19.7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19.7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19.7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19.7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19.7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19.7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19.7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19.7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19.7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19.7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19.7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19.7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19.7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19.7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19.7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19.7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19.7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19.7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19.7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19.7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19.7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19.7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19.7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19.7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19.7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19.7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19.7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19.7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19.7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19.7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19.7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19.7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19.7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19.7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19.7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19.7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19.7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19.7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19.7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19.7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19.7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19.7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19.7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19.7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19.7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19.7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19.7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19.7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19.7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19.7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19.7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19.7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19.7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19.7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19.7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19.7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19.7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19.7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19.7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19.7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19.7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19.7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19.7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19.7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19.7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19.7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19.7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19.7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19.7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19.7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19.7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19.7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19.7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19.7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19.7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19.7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19.7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19.7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19.7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19.7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19.7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19.7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19.7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19.7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19.7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19.7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19.7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19.7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19.7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19.7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19.7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19.7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19.7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19.7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19.7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19.7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19.7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19.7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19.7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19.7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19.7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19.7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19.7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19.7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19.7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19.7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19.7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19.7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19.7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19.7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19.7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19.7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19.7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19.7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19.7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19.7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19.7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19.7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19.7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19.7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19.7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19.7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19.7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19.7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19.7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19.7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19.7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19.7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19.7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19.7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19.7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19.7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19.7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19.7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19.7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19.7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19.7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19.7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19.7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19.7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19.7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19.7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19.7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19.7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19.7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19.7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19.7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19.7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19.7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19.7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19.7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19.7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19.7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19.7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19.7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19.7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19.7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19.7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19.7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19.7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19.7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19.7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19.7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19.7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19.7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19.7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19.7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19.7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19.7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19.7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19.7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19.7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19.7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19.7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19.7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19.7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19.7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19.7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19.7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19.7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19.7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19.7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19.7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19.7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19.7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19.7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19.7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19.7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19.7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19.7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19.7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19.7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19.7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19.7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19.7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19.7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19.7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19.7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19.7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19.7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19.7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19.7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19.7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19.7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19.7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19.7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19.7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19.7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19.7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19.7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19.7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19.7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19.7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19.7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19.7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19.7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19.7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19.7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19.7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19.7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19.7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19.7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19.7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19.7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19.7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19.7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19.7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19.7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19.7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19.7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19.7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19.7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19.7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19.7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19.7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19.7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19.7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19.7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19.7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19.7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19.7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19.7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19.7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19.7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19.7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19.7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19.7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19.7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19.7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19.7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19.7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19.7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19.7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19.7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19.7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19.7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19.7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19.7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19.7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19.7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19.7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19.7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19.7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19.7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19.7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19.7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19.7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19.7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19.7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19.7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19.7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19.7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19.7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19.7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19.7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19.7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19.7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19.7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19.7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19.7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19.7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19.7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19.7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19.7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19.7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19.7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19.7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19.7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19.7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19.7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19.7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19.7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19.7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19.7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19.7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19.7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19.7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19.7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19.7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19.7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19.7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19.7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19.7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19.7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19.7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19.7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19.7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19.7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19.7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19.7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19.7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19.7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19.7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19.7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19.7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19.7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19.7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19.7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19.7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19.7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19.7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19.7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19.7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19.7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19.7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19.7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19.7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19.7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19.7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19.7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19.7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19.7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19.7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19.7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19.7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19.7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19.7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19.7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19.7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19.7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19.7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19.7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19.7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19.7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19.7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19.7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19.7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19.7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19.7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19.7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19.7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19.7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19.7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19.7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19.7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19.7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19.7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19.7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19.7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19.7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19.7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19.7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19.7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19.7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19.7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19.7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19.7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19.7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19.7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19.7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19.7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19.7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19.7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19.7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19.7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19.7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19.7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19.7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19.7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19.7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19.7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19.7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19.7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19.7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19.7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19.7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19.7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19.7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19.7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19.7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19.7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19.7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19.7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19.7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19.7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19.7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19.7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19.7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19.7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19.7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19.7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19.7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19.7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19.7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19.7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19.7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19.7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19.7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19.7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19.7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19.7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19.7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19.7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19.7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19.7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19.7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19.7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19.7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19.7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19.7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19.7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19.7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19.7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19.7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19.7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19.7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19.7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19.7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19.7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19.7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19.7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19.7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19.7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19.7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19.7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19.7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19.7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19.7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19.7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19.7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19.7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19.7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19.7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19.7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19.7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19.7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19.7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19.7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19.7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19.7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19.7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19.7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19.7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19.7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19.7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19.7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19.7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19.7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19.7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19.7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19.7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19.7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19.7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19.7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19.7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19.7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19.7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19.7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19.7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19.7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19.7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19.7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19.7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19.7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19.7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19.7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19.7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19.7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19.7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19.7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19.7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19.7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19.7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19.7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19.7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19.7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19.7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19.7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19.7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19.7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19.7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19.7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19.7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19.7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19.7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19.7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19.7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19.7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19.7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19.7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19.7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19.7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19.7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19.7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19.7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19.7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19.7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19.7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19.7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19.7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19.7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19.7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19.7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19.7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19.7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19.7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19.7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19.7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19.7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19.7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19.7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19.7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19.7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19.7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19.7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19.7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19.7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19.7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19.7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19.7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19.7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19.7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19.7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19.7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19.7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19.7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19.7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19.7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19.7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19.7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19.7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19.7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19.7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19.7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19.7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19.7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19.7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19.7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19.7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19.7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19.7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19.7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19.7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19.7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19.7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19.7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19.7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19.7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19.7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19.7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19.7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19.7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19.7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19.7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19.7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19.7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19.7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19.7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19.7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19.7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19.7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19.7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19.7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19.7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19.7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19.7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19.7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19.7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19.7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19.7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19.7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19.7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19.7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19.7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19.7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19.7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19.7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19.7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19.7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19.7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19.7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19.7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19.7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19.7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19.7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19.7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19.7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19.7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19.7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19.7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19.7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19.7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19.7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19.7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19.7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19.7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19.7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19.7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19.7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19.7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19.7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19.7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19.7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19.7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19.7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19.7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19.7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19.7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19.7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19.7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19.7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19.7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19.7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19.7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19.7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19.7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19.7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19.7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19.7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19.7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19.7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19.7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19.7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19.7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19.7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19.7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19.7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19.7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19.7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19.7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19.7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19.7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19.7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19.7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19.7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19.7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19.7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19.7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19.7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19.7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19.7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19.7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19.7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19.7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19.7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19.7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19.7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19.7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19.7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19.7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19.7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19.7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19.7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19.7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19.7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19.7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19.7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19.7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19.7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19.7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19.7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19.7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19.7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19.7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19.7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19.7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19.7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19.7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19.7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19.7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19.7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19.7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19.7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19.7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19.7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19.7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19.7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19.7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19.7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19.7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19.7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19.7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19.7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19.7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19.7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19.7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19.7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19.7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19.7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19.7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19.7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19.7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19.7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19.7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19.7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19.7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19.7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19.7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19.7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19.7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19.7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19.7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19.7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19.7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19.7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19.7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19.7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19.7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19.7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19.7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19.7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19.7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19.7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19.7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19.7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19.7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19.7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19.7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19.7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19.7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19.7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19.7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19.7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19.7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19.7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19.7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19.7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19.7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19.7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19.7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19.7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19.7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19.7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19.7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19.7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19.7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19.7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19.7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19.7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19.7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19.7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19.7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19.7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19.7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19.7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19.7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19.7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19.7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19.7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19.7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19.7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19.7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19.7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19.7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19.7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19.7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19.7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19.7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19.7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19.7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19.7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19.7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19.7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19.7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19.7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19.7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19.7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19.7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19.7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19.7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19.7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19.7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19.7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19.7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19.7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19.7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19.7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19.7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19.7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19.7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19.7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19.7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19.7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19.7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19.7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19.7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19.7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19.7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19.7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19.7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19.7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19.7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19.7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19.7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19.7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19.7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19.7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19.7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19.7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19.7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19.7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19.7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19.7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19.7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19.7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19.7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19.7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19.7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19.7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19.7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19.7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19.7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19.7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19.7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19.7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19.7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19.7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19.7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19.7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19.7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19.7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19.7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19.7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19.7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19.7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19.7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19.7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19.7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19.7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19.7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19.7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19.7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19.7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19.7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19.7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19.7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19.7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19.7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19.7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19.7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19.7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19.7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19.7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19.7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19.7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19.7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19.7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19.7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19.7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19.7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19.7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19.7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19.7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19.7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19.7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19.7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19.7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19.7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19.7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19.7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19.7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19.7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19.7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19.7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19.7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19.7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19.7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19.7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19.7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19.7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19.7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19.7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19.7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19.7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19.7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19.7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19.7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19.7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19.7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19.7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19.7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19.7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19.7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19.7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19.7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19.7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19.7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19.7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19.7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19.7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19.7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19.7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19.7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19.7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19.7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19.7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19.7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19.7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19.7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19.7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19.7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19.7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19.7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19.7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19.7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19.7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19.7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19.7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19.7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19.7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19.7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19.7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19.7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19.7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19.7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19.7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19.7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19.7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19.7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19.7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19.7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19.7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19.7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19.7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19.7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19.7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19.7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19.7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19.7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19.7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19.7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19.7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19.7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19.7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19.7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19.7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19.7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19.7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19.7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19.7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19.7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19.7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19.7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19.7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19.7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19.7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19.7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19.7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19.7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19.7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19.7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19.7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19.7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19.7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19.7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19.7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19.7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19.7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19.7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19.7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19.7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19.7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19.7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19.7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19.7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19.7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19.7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19.7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19.7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19.7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19.7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19.7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19.7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19.7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19.7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19.7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19.7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19.7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19.7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19.7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19.7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19.7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19.7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19.7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19.7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19.7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19.7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19.7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19.7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19.7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19.7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19.7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19.7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19.7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19.7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19.7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19.7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19.7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19.7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19.7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19.7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19.7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19.7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19.7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19.7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19.7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19.7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19.7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19.7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19.7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19.7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19.7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19.7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19.7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19.7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19.7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19.7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19.7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19.7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19.7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19.7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19.7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19.7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19.7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19.7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19.7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19.7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19.7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19.7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19.7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19.7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19.7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19.7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19.7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19.7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19.7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19.7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19.7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19.7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19.7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19.7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19.7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19.7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19.7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19.7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19.7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19.7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19.7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19.7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19.7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19.7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19.7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19.7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19.7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19.7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19.7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19.7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19.7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19.7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19.7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19.7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19.7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19.7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19.7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19.7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19.7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19.7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19.7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19.7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19.7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19.7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19.7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19.7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19.7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19.7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19.7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19.7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19.7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19.7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19.7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19.7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19.7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19.7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19.7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19.7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19.7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19.7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19.7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19.7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19.7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19.7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19.7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19.7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19.7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19.7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19.7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19.7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19.7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19.7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19.7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19.7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19.7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19.7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19.7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19.7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19.7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19.7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19.7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19.7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19.7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19.7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19.7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19.7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19.7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2.9"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2.9"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9296875" defaultRowHeight="12.45"/>
  <cols>
    <col min="1" max="1" width="45.06640625" style="22" customWidth="1"/>
    <col min="2" max="2" width="42.9296875" style="25" customWidth="1"/>
    <col min="3" max="3" width="51.46484375" style="22" customWidth="1"/>
    <col min="4" max="4" width="29.06640625" style="25" customWidth="1"/>
    <col min="5" max="5" width="9" style="24" customWidth="1"/>
    <col min="6" max="6" width="13.46484375" style="22" hidden="1" customWidth="1"/>
    <col min="7" max="7" width="13.33203125" style="22" hidden="1" customWidth="1"/>
    <col min="8" max="8" width="9" style="22" hidden="1" customWidth="1"/>
    <col min="9" max="9" width="9" style="188" hidden="1" customWidth="1"/>
    <col min="10" max="10" width="48.9296875" style="22" hidden="1" customWidth="1"/>
    <col min="11" max="11" width="9" style="22" hidden="1" customWidth="1"/>
    <col min="12" max="13" width="8.9296875" style="22" hidden="1" customWidth="1"/>
    <col min="14" max="18" width="8.9296875" style="22" customWidth="1"/>
    <col min="19" max="16384" width="8.9296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8.15">
      <c r="A4" s="107" t="str">
        <f ca="1">Declaration!B8</f>
        <v>Company Name (*):</v>
      </c>
      <c r="B4" s="106" t="str">
        <f>Declaration!D8</f>
        <v>Greatek electronics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8.15">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8.15">
      <c r="A6" s="107" t="str">
        <f ca="1">Declaration!B10</f>
        <v>Go to Product List tab to enter products this declaration applies to</v>
      </c>
      <c r="B6" s="106" t="str">
        <f>Declaration!D10</f>
        <v>All products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8.15">
      <c r="A7" s="107" t="str">
        <f ca="1">Declaration!B15</f>
        <v>Contact Name (*):</v>
      </c>
      <c r="B7" s="106" t="str">
        <f>Declaration!D15</f>
        <v>Robert Ho</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8.15">
      <c r="A8" s="107" t="str">
        <f ca="1">Declaration!B16</f>
        <v>Email – Contact (*):</v>
      </c>
      <c r="B8" s="106" t="str">
        <f>Declaration!D16</f>
        <v>gp@greatek.com.tw</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8.15">
      <c r="A9" s="107" t="str">
        <f ca="1">Declaration!B17</f>
        <v>Phone – Contact (*):</v>
      </c>
      <c r="B9" s="106" t="str">
        <f>Declaration!D17</f>
        <v>886-37-638568-5103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8.15">
      <c r="A10" s="107" t="str">
        <f ca="1">Declaration!B18</f>
        <v>Authorizer (*):</v>
      </c>
      <c r="B10" s="106" t="str">
        <f>Declaration!D18</f>
        <v>JP Huang</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8.15">
      <c r="A11" s="107" t="str">
        <f ca="1">Declaration!B20</f>
        <v>Email - Authorizer (*):</v>
      </c>
      <c r="B11" s="106" t="str">
        <f>Declaration!D20</f>
        <v>jp@greatek.com.tw</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8.15">
      <c r="A12" s="107" t="str">
        <f ca="1">Declaration!B21</f>
        <v>Phone - Authorizer (*):</v>
      </c>
      <c r="B12" s="106" t="str">
        <f>Declaration!D21</f>
        <v>886-37-638568-5101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8.15">
      <c r="A13" s="107" t="str">
        <f ca="1">Declaration!B22</f>
        <v>Effective Date (*):</v>
      </c>
      <c r="B13" s="108">
        <f>Declaration!D22</f>
        <v>43222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2.15">
      <c r="A14" s="106" t="str">
        <f ca="1">Declaration!B25</f>
        <v>1) Is any 3TG intentionally added or used in the product(s) or in the production process? (*)</v>
      </c>
      <c r="B14" s="109"/>
      <c r="C14" s="109"/>
      <c r="D14" s="113"/>
      <c r="E14" s="88" t="s">
        <v>933</v>
      </c>
      <c r="F14" s="110"/>
      <c r="G14" s="24"/>
      <c r="H14" s="87">
        <f t="shared" si="2"/>
        <v>0</v>
      </c>
    </row>
    <row r="15" spans="1:10" ht="25.7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8.15">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8.15">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8.15">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49.75">
      <c r="A19" s="106" t="str">
        <f ca="1">Declaration!B31</f>
        <v>2) Does any 3TG remain in the product(s)? (*)</v>
      </c>
      <c r="B19" s="109"/>
      <c r="C19" s="109"/>
      <c r="D19" s="113"/>
      <c r="E19" s="88" t="s">
        <v>931</v>
      </c>
      <c r="F19" s="110"/>
      <c r="G19" s="24"/>
      <c r="H19" s="24"/>
      <c r="J19" s="190"/>
    </row>
    <row r="20" spans="1:10" ht="38.15">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8.15">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8.15">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8.15">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8.15">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15">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15">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8.15">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2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8.15">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8.15">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8.15">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8.15">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299999999999997">
      <c r="A34" s="106" t="str">
        <f ca="1">Declaration!B49</f>
        <v>5) What percentage of relevant suppliers have provided a response to your supply chain survey?  (*)</v>
      </c>
      <c r="B34" s="109"/>
      <c r="C34" s="109"/>
      <c r="D34" s="113"/>
      <c r="E34" s="88" t="s">
        <v>930</v>
      </c>
      <c r="F34" s="110"/>
      <c r="G34" s="24"/>
      <c r="H34" s="24"/>
    </row>
    <row r="35" spans="1:10" ht="25.7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5.7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5.7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5.7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49.75">
      <c r="A39" s="106" t="str">
        <f ca="1">Declaration!B55</f>
        <v>6) Have you identified all of the smelters supplying the 3TG to your supply chain?  (*)</v>
      </c>
      <c r="B39" s="109"/>
      <c r="C39" s="109"/>
      <c r="D39" s="113"/>
      <c r="E39" s="88" t="s">
        <v>931</v>
      </c>
      <c r="F39" s="110"/>
      <c r="G39" s="24"/>
      <c r="H39" s="24"/>
    </row>
    <row r="40" spans="1:10" ht="50.6">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0.6">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0.6">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0.6">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2.15">
      <c r="A44" s="106" t="str">
        <f ca="1">Declaration!B61</f>
        <v>7) Has all applicable smelter information received by your company been reported in this declaration?  (*)</v>
      </c>
      <c r="B44" s="109"/>
      <c r="C44" s="109"/>
      <c r="D44" s="113"/>
      <c r="E44" s="88" t="s">
        <v>932</v>
      </c>
      <c r="F44" s="110"/>
      <c r="G44" s="24"/>
      <c r="H44" s="24"/>
    </row>
    <row r="45" spans="1:10" ht="38.15">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8.15">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8.15">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8.15">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4.9">
      <c r="A49" s="106" t="str">
        <f ca="1">Declaration!B68</f>
        <v>Question</v>
      </c>
      <c r="B49" s="109"/>
      <c r="C49" s="109"/>
      <c r="D49" s="113"/>
      <c r="E49" s="88" t="s">
        <v>514</v>
      </c>
      <c r="F49" s="110"/>
      <c r="G49" s="110"/>
      <c r="H49" s="110"/>
    </row>
    <row r="50" spans="1:12" ht="38.15">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http://www.greatek.com.tw/business-en.html</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8.15">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49.75">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15">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8.15">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6" hidden="1">
      <c r="A57" s="106"/>
      <c r="B57" s="106"/>
      <c r="C57" s="106"/>
      <c r="D57" s="112"/>
      <c r="E57" s="88"/>
      <c r="F57" s="111"/>
      <c r="G57" s="85"/>
      <c r="H57" s="86"/>
      <c r="I57" s="189"/>
    </row>
    <row r="58" spans="1:12" ht="38.15">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8.15">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8.15">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8.15">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IF(all!B6="",1,0)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15">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8.15">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8.15">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8.15">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4.9">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12" sqref="B12"/>
    </sheetView>
  </sheetViews>
  <sheetFormatPr defaultColWidth="8.9296875" defaultRowHeight="12.45"/>
  <cols>
    <col min="1" max="1" width="3.06640625" style="121" customWidth="1"/>
    <col min="2" max="2" width="39.9296875" style="122" customWidth="1"/>
    <col min="3" max="3" width="39.9296875" style="121" customWidth="1"/>
    <col min="4" max="4" width="58.9296875" style="121" customWidth="1"/>
    <col min="5" max="5" width="1.59765625" style="121" customWidth="1"/>
    <col min="6" max="6" width="9" customWidth="1"/>
    <col min="7" max="16384" width="8.9296875" style="26"/>
  </cols>
  <sheetData>
    <row r="1" spans="1:6" ht="35.15"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t="s">
        <v>15458</v>
      </c>
      <c r="C6" s="116" t="s">
        <v>15458</v>
      </c>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4" customHeight="1" thickBot="1">
      <c r="A1001" s="164"/>
      <c r="B1001" s="442" t="str">
        <f ca="1">OFFSET(L!$C$1,MATCH("General"&amp;"Cpy",L!$A:$A,0)-1,SL,,)</f>
        <v>© 2018 Responsible Minerals Initiative. All rights reserved.</v>
      </c>
      <c r="C1001" s="442"/>
      <c r="D1001" s="442"/>
      <c r="E1001" s="31"/>
    </row>
    <row r="1002" spans="1:6" ht="12.9"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9296875" defaultRowHeight="12.45"/>
  <cols>
    <col min="1" max="1" width="9.06640625" style="261" bestFit="1" customWidth="1"/>
    <col min="2" max="2" width="42.9296875" style="261" customWidth="1"/>
    <col min="3" max="3" width="63.9296875" style="261" customWidth="1"/>
    <col min="4" max="4" width="25.46484375" style="261" customWidth="1"/>
    <col min="5" max="5" width="12.59765625" style="261" customWidth="1"/>
    <col min="6" max="6" width="12.59765625" style="262" customWidth="1"/>
    <col min="7" max="7" width="15.33203125" style="261" customWidth="1"/>
    <col min="8" max="8" width="23.9296875" style="261" customWidth="1"/>
    <col min="9" max="9" width="28.06640625" style="261" customWidth="1"/>
    <col min="10" max="10" width="48.265625" style="261" hidden="1" customWidth="1"/>
    <col min="11" max="11" width="49.73046875" style="261" hidden="1" customWidth="1"/>
    <col min="12" max="13" width="49.73046875" style="261" customWidth="1"/>
    <col min="14" max="16384" width="8.9296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49.75">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9296875" defaultRowHeight="14.6"/>
  <cols>
    <col min="1" max="1" width="14.59765625" style="178" customWidth="1"/>
    <col min="2" max="2" width="14" style="178" customWidth="1"/>
    <col min="3" max="3" width="6.06640625" style="178" customWidth="1"/>
    <col min="4" max="4" width="56.265625" style="178" customWidth="1"/>
    <col min="5" max="5" width="53.73046875" style="317" customWidth="1"/>
    <col min="6" max="6" width="54.06640625" style="178" customWidth="1"/>
    <col min="7" max="7" width="68.265625" style="178" customWidth="1"/>
    <col min="8" max="8" width="49.265625" style="178" customWidth="1"/>
    <col min="9" max="9" width="51.59765625" style="178" customWidth="1"/>
    <col min="10" max="10" width="50.265625" style="178" customWidth="1"/>
    <col min="11" max="11" width="51.9296875" style="308" customWidth="1"/>
    <col min="12" max="12" width="66.9296875" style="343" customWidth="1"/>
    <col min="13" max="13" width="46.06640625" style="45" customWidth="1"/>
    <col min="14" max="16384" width="8.9296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7.4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78.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91.4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3.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9.1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6">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43.75">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3.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3.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3.7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7.4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29.15">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87.4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9.1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72.900000000000006">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9.1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3.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3.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36.75">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1.1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6">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43.75">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93.4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1.3">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47.75">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16.6">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16.6">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3.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58.3">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76.89999999999998">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2.9">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02">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18.3">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03.75">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64.3">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04">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192.9">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2">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87.45">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3.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9.1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89.6">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72.900000000000006">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8.3">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2.9">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7.4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102">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16.6">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72.900000000000006">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3.7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3.7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49.75">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64.3">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87.4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89.4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8.6">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18.3">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3.7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8.6">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9.1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49.7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60.30000000000001">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60.3000000000000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20.6000000000000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02">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43.75">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9.1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9">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7.9">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9.1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9.1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9.1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9.1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9.1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9.1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6">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9">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9">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9">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9">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7.4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4">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45.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60.30000000000001">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72.900000000000006">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45.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6.6">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45.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6">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47.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16.6">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35.1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18.6">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9.1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2.900000000000006">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9.1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60.3000000000000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6.6">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91.4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76.89999999999998">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9.1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60.30000000000001">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87.4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18.6">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04">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4">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9.1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9.1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3.75">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3.7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8.3">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9.1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9.1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9.1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9.1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9.1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9.1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29.1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1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49.75">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37.299999999999997">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29.6">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29.1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7.299999999999997">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9.1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29.15">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8.3">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3.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49.75">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29.1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3.7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3.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9.1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29.6">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1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1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1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1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9.1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9.1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29.15">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9.1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9.1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9.1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9.1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9.1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9.1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9.1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9.1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9.1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9.1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9.1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9.1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9">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6">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3.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3.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8.3">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9.1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3.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6">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9.1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9.1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9.1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8.3">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9.1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9.1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9.1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9.1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9.1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9.1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3.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3.7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3.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9.1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3.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3.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3.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3.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8.3">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8.3">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8.3">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8.3">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2.900000000000006">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2.900000000000006">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2.900000000000006">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2.900000000000006">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2.900000000000006">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2.900000000000006">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58.3">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2.900000000000006">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43.75">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43.75">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43.75">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43.75">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8.3">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8.3">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8.3">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8.3">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3.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3.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3.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3.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3.7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8.3">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8.3">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3.7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7.4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8.3">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43.75">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3.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3.7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3.7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3.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3.7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3.7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3.7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3.7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9.1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9.1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9.1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9.1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3.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9.1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7.4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9.1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9.1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2.900000000000006">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9.1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9.1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102">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all</vt:lpstr>
      <vt:lpstr>Smelter Look-up</vt:lpstr>
      <vt:lpstr>L</vt:lpstr>
      <vt:lpstr>C</vt:lpstr>
      <vt:lpstr>SorP</vt:lpstr>
      <vt:lpstr>CL</vt:lpstr>
      <vt:lpstr>LN</vt:lpstr>
      <vt:lpstr>'Smelter List'!Metal</vt:lpstr>
      <vt:lpstr>Declaration!Print_Area</vt:lpstr>
      <vt:lpstr>all!Print_Titles</vt:lpstr>
      <vt:lpstr>Declaration!Print_Titles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David Cramer</cp:lastModifiedBy>
  <cp:lastPrinted>2015-04-21T20:47:43Z</cp:lastPrinted>
  <dcterms:created xsi:type="dcterms:W3CDTF">2010-06-21T21:00:23Z</dcterms:created>
  <dcterms:modified xsi:type="dcterms:W3CDTF">2018-05-04T15:03:10Z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