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2020\4.19-客戶問卷\Environmental\衝突礦產\"/>
    </mc:Choice>
  </mc:AlternateContent>
  <workbookProtection workbookAlgorithmName="SHA-512" workbookHashValue="FDm0YVlRHuvuR7ASQJ7z4n/c8bI9AuIKyHf8ujFWtWUkp7+Xm6/f03FyvVRZ4GAgW7GEWKWltQSnVHknWKh2BA==" workbookSaltValue="EX+GsGCD48ANiKbfOQgmtw==" workbookSpinCount="100000" lockStructure="1"/>
  <bookViews>
    <workbookView minimized="1" xWindow="-105" yWindow="-105" windowWidth="19425" windowHeight="10425" tabRatio="789" firstSheet="2"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C6" i="5" l="1"/>
  <c r="C7"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V6" i="5"/>
  <c r="R6" i="5" s="1"/>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550" i="5" l="1"/>
  <c r="AB720" i="5"/>
  <c r="AB1140" i="5"/>
  <c r="S1748" i="5"/>
  <c r="T2188" i="5"/>
  <c r="AB2402" i="5"/>
  <c r="AB2465" i="5"/>
  <c r="G681" i="5"/>
  <c r="S918" i="5"/>
  <c r="AB1022" i="5"/>
  <c r="T1244" i="5"/>
  <c r="S1465" i="5"/>
  <c r="T2133" i="5"/>
  <c r="T76" i="5"/>
  <c r="T788" i="5"/>
  <c r="S903" i="5"/>
  <c r="T1407" i="5"/>
  <c r="T2248" i="5"/>
  <c r="AB1071" i="5"/>
  <c r="AB1624" i="5"/>
  <c r="AB1757" i="5"/>
  <c r="AB446" i="5"/>
  <c r="AB450" i="5"/>
  <c r="T1624" i="5"/>
  <c r="T1675" i="5"/>
  <c r="S1754" i="5"/>
  <c r="S2068" i="5"/>
  <c r="S2428" i="5"/>
  <c r="T391" i="5"/>
  <c r="S1000" i="5"/>
  <c r="AB2069" i="5"/>
  <c r="AB2073" i="5"/>
  <c r="AB841" i="5"/>
  <c r="AB2088" i="5"/>
  <c r="AB1293" i="5"/>
  <c r="AB1353" i="5"/>
  <c r="AB1437" i="5"/>
  <c r="S1596" i="5"/>
  <c r="T1814" i="5"/>
  <c r="AB1814" i="5"/>
  <c r="AB1691" i="5"/>
  <c r="AB1731" i="5"/>
  <c r="AB674" i="5"/>
  <c r="S414" i="5"/>
  <c r="AB579" i="5"/>
  <c r="T684" i="5"/>
  <c r="AB1401" i="5"/>
  <c r="T1519" i="5"/>
  <c r="T1684" i="5"/>
  <c r="S1770" i="5"/>
  <c r="T1781" i="5"/>
  <c r="S2140" i="5"/>
  <c r="T2317" i="5"/>
  <c r="AB299" i="5"/>
  <c r="AB552" i="5"/>
  <c r="T190" i="5"/>
  <c r="AB410" i="5"/>
  <c r="R480" i="5"/>
  <c r="AB594" i="5"/>
  <c r="T645" i="5"/>
  <c r="S778" i="5"/>
  <c r="S853" i="5"/>
  <c r="T1435" i="5"/>
  <c r="S1477" i="5"/>
  <c r="S2015" i="5"/>
  <c r="S2038" i="5"/>
  <c r="T216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J872" i="5" s="1"/>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G836" i="5" s="1"/>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R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H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H1640" i="5" s="1"/>
  <c r="AB1680" i="5"/>
  <c r="V1680" i="5"/>
  <c r="G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H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H1681" i="5"/>
  <c r="G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J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E2215" i="5" s="1"/>
  <c r="X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H261" i="5" s="1"/>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H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T383" i="5"/>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R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T647" i="5"/>
  <c r="AB653" i="5"/>
  <c r="AB657" i="5"/>
  <c r="G660" i="5"/>
  <c r="S663" i="5"/>
  <c r="F672" i="5"/>
  <c r="I676" i="5"/>
  <c r="G689" i="5"/>
  <c r="S695" i="5"/>
  <c r="G697" i="5"/>
  <c r="H700" i="5"/>
  <c r="G701" i="5"/>
  <c r="AB709" i="5"/>
  <c r="V710" i="5"/>
  <c r="J710" i="5" s="1"/>
  <c r="AB717" i="5"/>
  <c r="V718" i="5"/>
  <c r="H718" i="5" s="1"/>
  <c r="G723" i="5"/>
  <c r="G727" i="5"/>
  <c r="G735" i="5"/>
  <c r="G741" i="5"/>
  <c r="V746" i="5"/>
  <c r="R746" i="5" s="1"/>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I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I1149" i="5" s="1"/>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G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R1071" i="5" s="1"/>
  <c r="E1099" i="5"/>
  <c r="X1099" i="5" s="1"/>
  <c r="H1099" i="5"/>
  <c r="V1115" i="5"/>
  <c r="G1115" i="5" s="1"/>
  <c r="H1173" i="5"/>
  <c r="AB1185" i="5"/>
  <c r="H1189" i="5"/>
  <c r="F1189" i="5"/>
  <c r="R1197" i="5"/>
  <c r="H1197" i="5"/>
  <c r="F1197" i="5"/>
  <c r="E1197" i="5"/>
  <c r="X1197" i="5" s="1"/>
  <c r="V1204" i="5"/>
  <c r="AB1204" i="5"/>
  <c r="T1229" i="5"/>
  <c r="S1229" i="5"/>
  <c r="AB1229" i="5"/>
  <c r="V1289" i="5"/>
  <c r="R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J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F1708" i="5" s="1"/>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J1644" i="5" s="1"/>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I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J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E2044" i="5" s="1"/>
  <c r="X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E2092" i="5" s="1"/>
  <c r="X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E2310" i="5" s="1"/>
  <c r="X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G2202" i="5"/>
  <c r="AB2205" i="5"/>
  <c r="AB2208" i="5"/>
  <c r="G2210" i="5"/>
  <c r="E2213" i="5"/>
  <c r="X2213" i="5" s="1"/>
  <c r="H2218" i="5"/>
  <c r="F2221" i="5"/>
  <c r="V2232" i="5"/>
  <c r="J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J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E650" i="5"/>
  <c r="X650" i="5" s="1"/>
  <c r="T650" i="5"/>
  <c r="I652" i="5"/>
  <c r="T654" i="5"/>
  <c r="I656" i="5"/>
  <c r="T658" i="5"/>
  <c r="I660" i="5"/>
  <c r="T662" i="5"/>
  <c r="T666" i="5"/>
  <c r="T670" i="5"/>
  <c r="T674" i="5"/>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75" i="5"/>
  <c r="F775" i="5"/>
  <c r="H785" i="5"/>
  <c r="F785" i="5"/>
  <c r="E785" i="5"/>
  <c r="X785" i="5" s="1"/>
  <c r="J785" i="5"/>
  <c r="I785" i="5"/>
  <c r="J791" i="5"/>
  <c r="I791" i="5"/>
  <c r="H791" i="5"/>
  <c r="F791" i="5"/>
  <c r="E791" i="5"/>
  <c r="X791" i="5" s="1"/>
  <c r="H799" i="5"/>
  <c r="F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F717" i="5"/>
  <c r="E717" i="5"/>
  <c r="X717" i="5" s="1"/>
  <c r="AB721" i="5"/>
  <c r="S725" i="5"/>
  <c r="J726" i="5"/>
  <c r="R727" i="5"/>
  <c r="I728" i="5"/>
  <c r="H729" i="5"/>
  <c r="G731" i="5"/>
  <c r="E732" i="5"/>
  <c r="X732" i="5" s="1"/>
  <c r="F733" i="5"/>
  <c r="E733" i="5"/>
  <c r="X733" i="5" s="1"/>
  <c r="J733" i="5"/>
  <c r="I733" i="5"/>
  <c r="AB737" i="5"/>
  <c r="S741" i="5"/>
  <c r="J742" i="5"/>
  <c r="R743" i="5"/>
  <c r="I744" i="5"/>
  <c r="H745"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F767" i="5"/>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R750" i="5"/>
  <c r="G752" i="5"/>
  <c r="G756" i="5"/>
  <c r="R758" i="5"/>
  <c r="G760" i="5"/>
  <c r="R762"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E967" i="5"/>
  <c r="X967" i="5" s="1"/>
  <c r="R967" i="5"/>
  <c r="I967" i="5"/>
  <c r="F967" i="5"/>
  <c r="I969" i="5"/>
  <c r="H969" i="5"/>
  <c r="E969" i="5"/>
  <c r="X969" i="5" s="1"/>
  <c r="I973" i="5"/>
  <c r="H973" i="5"/>
  <c r="E973" i="5"/>
  <c r="X973" i="5" s="1"/>
  <c r="R982" i="5"/>
  <c r="J982" i="5"/>
  <c r="I982" i="5"/>
  <c r="H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I1260" i="5"/>
  <c r="G1260" i="5"/>
  <c r="F1260" i="5"/>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G1010" i="5"/>
  <c r="I1011" i="5"/>
  <c r="G1014" i="5"/>
  <c r="I1015" i="5"/>
  <c r="G1018" i="5"/>
  <c r="I1019" i="5"/>
  <c r="G1022" i="5"/>
  <c r="I1023" i="5"/>
  <c r="G1026" i="5"/>
  <c r="I1027" i="5"/>
  <c r="G1030" i="5"/>
  <c r="I1031" i="5"/>
  <c r="G1034" i="5"/>
  <c r="G1038" i="5"/>
  <c r="G1042" i="5"/>
  <c r="I1043" i="5"/>
  <c r="G1046" i="5"/>
  <c r="I1047" i="5"/>
  <c r="G1050" i="5"/>
  <c r="I1051" i="5"/>
  <c r="G1054" i="5"/>
  <c r="G1058" i="5"/>
  <c r="I1059" i="5"/>
  <c r="G1062" i="5"/>
  <c r="I1063" i="5"/>
  <c r="G1066" i="5"/>
  <c r="I1067" i="5"/>
  <c r="G1070" i="5"/>
  <c r="I1075" i="5"/>
  <c r="G1078" i="5"/>
  <c r="G1082" i="5"/>
  <c r="I1083" i="5"/>
  <c r="I1087" i="5"/>
  <c r="G1090" i="5"/>
  <c r="I1091" i="5"/>
  <c r="G1094" i="5"/>
  <c r="I1095" i="5"/>
  <c r="G1098" i="5"/>
  <c r="I1099" i="5"/>
  <c r="G1102" i="5"/>
  <c r="I1103" i="5"/>
  <c r="G1106" i="5"/>
  <c r="I1111" i="5"/>
  <c r="G1114" i="5"/>
  <c r="G1118" i="5"/>
  <c r="I1119" i="5"/>
  <c r="G1122" i="5"/>
  <c r="I1123" i="5"/>
  <c r="G1126" i="5"/>
  <c r="I1127" i="5"/>
  <c r="G1130" i="5"/>
  <c r="AB1135" i="5"/>
  <c r="R1136" i="5"/>
  <c r="G1139" i="5"/>
  <c r="AB1142" i="5"/>
  <c r="R1143" i="5"/>
  <c r="V1146" i="5"/>
  <c r="G1146" i="5" s="1"/>
  <c r="I1147"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AB1315" i="5"/>
  <c r="AB1319" i="5"/>
  <c r="H1321" i="5"/>
  <c r="AB1323" i="5"/>
  <c r="H1325" i="5"/>
  <c r="AB1327" i="5"/>
  <c r="H1329" i="5"/>
  <c r="AB1331" i="5"/>
  <c r="H1333" i="5"/>
  <c r="AB1335" i="5"/>
  <c r="R1336" i="5"/>
  <c r="J1336" i="5"/>
  <c r="I1336"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11" i="5"/>
  <c r="R1015" i="5"/>
  <c r="R1019" i="5"/>
  <c r="R1023" i="5"/>
  <c r="R1027" i="5"/>
  <c r="R1031" i="5"/>
  <c r="R1043" i="5"/>
  <c r="R1047" i="5"/>
  <c r="R1051" i="5"/>
  <c r="R1059" i="5"/>
  <c r="R1063" i="5"/>
  <c r="R1067" i="5"/>
  <c r="R1075"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73" i="5"/>
  <c r="X1273" i="5" s="1"/>
  <c r="R1273" i="5"/>
  <c r="E1277" i="5"/>
  <c r="X1277" i="5" s="1"/>
  <c r="R1277" i="5"/>
  <c r="E1281" i="5"/>
  <c r="X1281" i="5" s="1"/>
  <c r="R1281" i="5"/>
  <c r="E1285" i="5"/>
  <c r="X1285" i="5" s="1"/>
  <c r="R1285"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I1644"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7" i="5"/>
  <c r="F1601" i="5"/>
  <c r="F1605" i="5"/>
  <c r="F1609" i="5"/>
  <c r="F1613" i="5"/>
  <c r="F1617" i="5"/>
  <c r="F1621" i="5"/>
  <c r="S1627" i="5"/>
  <c r="AB1631" i="5"/>
  <c r="F1636" i="5"/>
  <c r="AB1646" i="5"/>
  <c r="T1646" i="5"/>
  <c r="S1646" i="5"/>
  <c r="H1652" i="5"/>
  <c r="V1659" i="5"/>
  <c r="AB1663"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3" i="5"/>
  <c r="H1597" i="5"/>
  <c r="H1601" i="5"/>
  <c r="H1605" i="5"/>
  <c r="H1613" i="5"/>
  <c r="H1617" i="5"/>
  <c r="H1621" i="5"/>
  <c r="V1635" i="5"/>
  <c r="G1635" i="5" s="1"/>
  <c r="AB1654" i="5"/>
  <c r="T1654" i="5"/>
  <c r="S1654" i="5"/>
  <c r="R1660"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J1593" i="5"/>
  <c r="E1597" i="5"/>
  <c r="X1597" i="5" s="1"/>
  <c r="R1597" i="5"/>
  <c r="J1597" i="5"/>
  <c r="E1601" i="5"/>
  <c r="X1601" i="5" s="1"/>
  <c r="R1601" i="5"/>
  <c r="J1601" i="5"/>
  <c r="E1605" i="5"/>
  <c r="X1605" i="5" s="1"/>
  <c r="R1605" i="5"/>
  <c r="J1605" i="5"/>
  <c r="R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J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61" i="5"/>
  <c r="J1665" i="5"/>
  <c r="J1677" i="5"/>
  <c r="J1685" i="5"/>
  <c r="J1689" i="5"/>
  <c r="J1701" i="5"/>
  <c r="J1705" i="5"/>
  <c r="J1709"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61" i="5"/>
  <c r="R1665" i="5"/>
  <c r="R1669" i="5"/>
  <c r="R1673" i="5"/>
  <c r="R1677" i="5"/>
  <c r="R1685" i="5"/>
  <c r="R1689" i="5"/>
  <c r="R1701" i="5"/>
  <c r="R1705" i="5"/>
  <c r="R1709"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20" i="5"/>
  <c r="J2024" i="5"/>
  <c r="J2028" i="5"/>
  <c r="J2032" i="5"/>
  <c r="J2036" i="5"/>
  <c r="J2040" i="5"/>
  <c r="J2048" i="5"/>
  <c r="V2049" i="5"/>
  <c r="G2049" i="5" s="1"/>
  <c r="H2053" i="5"/>
  <c r="V2054" i="5"/>
  <c r="G2054" i="5" s="1"/>
  <c r="S2055" i="5"/>
  <c r="G2056" i="5"/>
  <c r="T2057" i="5"/>
  <c r="S2057"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4"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E2303" i="5"/>
  <c r="X2303" i="5" s="1"/>
  <c r="R2303" i="5"/>
  <c r="H2306" i="5"/>
  <c r="H2308"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C10" i="6" l="1"/>
  <c r="C11" i="6"/>
  <c r="C9" i="6"/>
  <c r="C7" i="6"/>
  <c r="C5" i="5"/>
  <c r="B5" i="5"/>
  <c r="C4" i="6"/>
  <c r="C8" i="6"/>
  <c r="C12" i="6"/>
  <c r="G2189" i="5"/>
  <c r="J2184" i="5"/>
  <c r="J1660" i="5"/>
  <c r="J2092" i="5"/>
  <c r="J1657" i="5"/>
  <c r="G1644" i="5"/>
  <c r="E1269" i="5"/>
  <c r="X1269" i="5" s="1"/>
  <c r="J696" i="5"/>
  <c r="E799" i="5"/>
  <c r="X799" i="5" s="1"/>
  <c r="E775" i="5"/>
  <c r="X775" i="5" s="1"/>
  <c r="F678" i="5"/>
  <c r="E524" i="5"/>
  <c r="X524" i="5" s="1"/>
  <c r="I1735" i="5"/>
  <c r="R2012" i="5"/>
  <c r="E1967" i="5"/>
  <c r="X1967" i="5" s="1"/>
  <c r="R2043" i="5"/>
  <c r="I1688" i="5"/>
  <c r="R1269" i="5"/>
  <c r="G942" i="5"/>
  <c r="R2454" i="5"/>
  <c r="R2310" i="5"/>
  <c r="E2289" i="5"/>
  <c r="X2289" i="5" s="1"/>
  <c r="R2318" i="5"/>
  <c r="R2317" i="5"/>
  <c r="H2215" i="5"/>
  <c r="R2061" i="5"/>
  <c r="I2069" i="5"/>
  <c r="R2016" i="5"/>
  <c r="R1967" i="5"/>
  <c r="J2043" i="5"/>
  <c r="H2092" i="5"/>
  <c r="J1851" i="5"/>
  <c r="H1786" i="5"/>
  <c r="J1577" i="5"/>
  <c r="R1724" i="5"/>
  <c r="H1688" i="5"/>
  <c r="E1652" i="5"/>
  <c r="X1652" i="5" s="1"/>
  <c r="I1708" i="5"/>
  <c r="F1492" i="5"/>
  <c r="E1438" i="5"/>
  <c r="X1438" i="5" s="1"/>
  <c r="R1640" i="5"/>
  <c r="J1680" i="5"/>
  <c r="E1325" i="5"/>
  <c r="X1325" i="5" s="1"/>
  <c r="E1289" i="5"/>
  <c r="X1289" i="5" s="1"/>
  <c r="I1339" i="5"/>
  <c r="G1110" i="5"/>
  <c r="I1071" i="5"/>
  <c r="R1149" i="5"/>
  <c r="F1110" i="5"/>
  <c r="F982" i="5"/>
  <c r="E971" i="5"/>
  <c r="X971" i="5" s="1"/>
  <c r="F836" i="5"/>
  <c r="E872" i="5"/>
  <c r="X872" i="5" s="1"/>
  <c r="G746" i="5"/>
  <c r="I836" i="5"/>
  <c r="H746" i="5"/>
  <c r="F696" i="5"/>
  <c r="H447" i="5"/>
  <c r="R2215" i="5"/>
  <c r="F1673" i="5"/>
  <c r="F1735" i="5"/>
  <c r="E678" i="5"/>
  <c r="X678" i="5" s="1"/>
  <c r="J644" i="5"/>
  <c r="R1688" i="5"/>
  <c r="H1644" i="5"/>
  <c r="H391" i="5"/>
  <c r="H1668" i="5"/>
  <c r="E1149" i="5"/>
  <c r="X1149" i="5" s="1"/>
  <c r="I1133" i="5"/>
  <c r="R775" i="5"/>
  <c r="I720" i="5"/>
  <c r="J2061" i="5"/>
  <c r="H2077" i="5"/>
  <c r="R1681" i="5"/>
  <c r="F1644" i="5"/>
  <c r="E1260" i="5"/>
  <c r="X1260" i="5" s="1"/>
  <c r="F746" i="5"/>
  <c r="R447" i="5"/>
  <c r="J1492" i="5"/>
  <c r="H1673" i="5"/>
  <c r="J2454" i="5"/>
  <c r="H2310" i="5"/>
  <c r="J2318" i="5"/>
  <c r="J2317" i="5"/>
  <c r="F2215" i="5"/>
  <c r="E2184" i="5"/>
  <c r="X2184" i="5" s="1"/>
  <c r="E2165" i="5"/>
  <c r="X2165" i="5" s="1"/>
  <c r="R2164" i="5"/>
  <c r="R2069" i="5"/>
  <c r="J2069" i="5"/>
  <c r="H2069" i="5"/>
  <c r="J1967" i="5"/>
  <c r="I2043" i="5"/>
  <c r="G2092" i="5"/>
  <c r="H1851" i="5"/>
  <c r="R1842" i="5"/>
  <c r="R1801" i="5"/>
  <c r="J1770" i="5"/>
  <c r="R1657" i="5"/>
  <c r="J1673" i="5"/>
  <c r="J1724" i="5"/>
  <c r="R1652" i="5"/>
  <c r="H1708" i="5"/>
  <c r="E1644" i="5"/>
  <c r="X1644" i="5" s="1"/>
  <c r="E1492" i="5"/>
  <c r="X1492" i="5" s="1"/>
  <c r="J1640" i="5"/>
  <c r="I1680" i="5"/>
  <c r="F1198" i="5"/>
  <c r="E1339" i="5"/>
  <c r="X1339" i="5" s="1"/>
  <c r="I1039" i="5"/>
  <c r="R1110" i="5"/>
  <c r="J1149" i="5"/>
  <c r="R1086" i="5"/>
  <c r="G872" i="5"/>
  <c r="R942" i="5"/>
  <c r="R872" i="5"/>
  <c r="G696" i="5"/>
  <c r="J767" i="5"/>
  <c r="R799" i="5"/>
  <c r="R752" i="5"/>
  <c r="I596" i="5"/>
  <c r="H600" i="5"/>
  <c r="I261" i="5"/>
  <c r="E189" i="5"/>
  <c r="X189" i="5" s="1"/>
  <c r="E1735" i="5"/>
  <c r="X1735" i="5" s="1"/>
  <c r="I1140" i="5"/>
  <c r="R2197" i="5"/>
  <c r="I1668" i="5"/>
  <c r="H942" i="5"/>
  <c r="E767" i="5"/>
  <c r="X767" i="5" s="1"/>
  <c r="J720" i="5"/>
  <c r="E2043" i="5"/>
  <c r="X2043" i="5" s="1"/>
  <c r="J1693" i="5"/>
  <c r="I1660" i="5"/>
  <c r="R1708" i="5"/>
  <c r="G720" i="5"/>
  <c r="I2092" i="5"/>
  <c r="F1786" i="5"/>
  <c r="J1609" i="5"/>
  <c r="E1724" i="5"/>
  <c r="X1724" i="5" s="1"/>
  <c r="J1708" i="5"/>
  <c r="H1492" i="5"/>
  <c r="E1640" i="5"/>
  <c r="X1640" i="5" s="1"/>
  <c r="I648" i="5"/>
  <c r="E2197" i="5"/>
  <c r="X2197" i="5" s="1"/>
  <c r="E720" i="5"/>
  <c r="X720" i="5" s="1"/>
  <c r="F2301" i="5"/>
  <c r="G2232" i="5"/>
  <c r="I2317" i="5"/>
  <c r="R2232" i="5"/>
  <c r="R2165" i="5"/>
  <c r="J2164" i="5"/>
  <c r="R2077" i="5"/>
  <c r="J2044" i="5"/>
  <c r="J2012" i="5"/>
  <c r="I1967" i="5"/>
  <c r="H2043" i="5"/>
  <c r="F2092" i="5"/>
  <c r="J1801" i="5"/>
  <c r="I1770" i="5"/>
  <c r="R1693" i="5"/>
  <c r="J1713" i="5"/>
  <c r="E1668" i="5"/>
  <c r="X1668" i="5" s="1"/>
  <c r="E1593" i="5"/>
  <c r="X1593" i="5" s="1"/>
  <c r="E1664" i="5"/>
  <c r="X1664" i="5" s="1"/>
  <c r="I1724" i="5"/>
  <c r="H1609" i="5"/>
  <c r="H1577" i="5"/>
  <c r="J1652" i="5"/>
  <c r="F1593" i="5"/>
  <c r="R1644" i="5"/>
  <c r="I1640" i="5"/>
  <c r="H1680" i="5"/>
  <c r="E1198" i="5"/>
  <c r="X1198" i="5" s="1"/>
  <c r="R1039" i="5"/>
  <c r="R1339" i="5"/>
  <c r="H1313" i="5"/>
  <c r="G1149" i="5"/>
  <c r="I1007" i="5"/>
  <c r="J1110" i="5"/>
  <c r="R1260" i="5"/>
  <c r="I942" i="5"/>
  <c r="R891" i="5"/>
  <c r="F872" i="5"/>
  <c r="I767" i="5"/>
  <c r="F730" i="5"/>
  <c r="I678" i="5"/>
  <c r="R720" i="5"/>
  <c r="H678" i="5"/>
  <c r="J799" i="5"/>
  <c r="J775" i="5"/>
  <c r="J752" i="5"/>
  <c r="E496" i="5"/>
  <c r="X496" i="5" s="1"/>
  <c r="E403" i="5"/>
  <c r="X403" i="5" s="1"/>
  <c r="E391" i="5"/>
  <c r="X391" i="5" s="1"/>
  <c r="F2253" i="5"/>
  <c r="E2253" i="5"/>
  <c r="X2253" i="5" s="1"/>
  <c r="R2257" i="5"/>
  <c r="I1313" i="5"/>
  <c r="H872" i="5"/>
  <c r="J2197" i="5"/>
  <c r="R2092" i="5"/>
  <c r="E1708" i="5"/>
  <c r="X1708" i="5" s="1"/>
  <c r="I2184" i="5"/>
  <c r="J1688" i="5"/>
  <c r="I1492" i="5"/>
  <c r="G680" i="5"/>
  <c r="F1681" i="5"/>
  <c r="E2318" i="5"/>
  <c r="X2318" i="5" s="1"/>
  <c r="H2184" i="5"/>
  <c r="H1660" i="5"/>
  <c r="F1668" i="5"/>
  <c r="G1352" i="5"/>
  <c r="H680" i="5"/>
  <c r="F680" i="5"/>
  <c r="F2409" i="5"/>
  <c r="G2317" i="5"/>
  <c r="R2181" i="5"/>
  <c r="J2165" i="5"/>
  <c r="I2164" i="5"/>
  <c r="E2012" i="5"/>
  <c r="X2012" i="5" s="1"/>
  <c r="J2077" i="5"/>
  <c r="H2061" i="5"/>
  <c r="H1967" i="5"/>
  <c r="E1959" i="5"/>
  <c r="X1959" i="5" s="1"/>
  <c r="R1697" i="5"/>
  <c r="J1681" i="5"/>
  <c r="R1668" i="5"/>
  <c r="R1593" i="5"/>
  <c r="G1708" i="5"/>
  <c r="H1724" i="5"/>
  <c r="E1660" i="5"/>
  <c r="X1660" i="5" s="1"/>
  <c r="G1593" i="5"/>
  <c r="I1652" i="5"/>
  <c r="R1079" i="5"/>
  <c r="J1339" i="5"/>
  <c r="I1079" i="5"/>
  <c r="J1260" i="5"/>
  <c r="F942" i="5"/>
  <c r="I872" i="5"/>
  <c r="H767" i="5"/>
  <c r="J680" i="5"/>
  <c r="I680" i="5"/>
  <c r="H696" i="5"/>
  <c r="I799" i="5"/>
  <c r="I775" i="5"/>
  <c r="E680" i="5"/>
  <c r="X680" i="5" s="1"/>
  <c r="I496" i="5"/>
  <c r="R403" i="5"/>
  <c r="R391" i="5"/>
  <c r="F2012" i="5"/>
  <c r="H2289" i="5"/>
  <c r="B32" i="6"/>
  <c r="G32" i="6" s="1"/>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51" i="6" s="1"/>
  <c r="H51" i="6" s="1"/>
  <c r="D51" i="6" s="1"/>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F65"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J2479" i="5"/>
  <c r="I2479" i="5"/>
  <c r="E2479" i="5"/>
  <c r="X2479" i="5" s="1"/>
  <c r="R2479" i="5"/>
  <c r="H2479" i="5"/>
  <c r="G2479" i="5"/>
  <c r="F2479" i="5"/>
  <c r="F45" i="6"/>
  <c r="H45" i="6" s="1"/>
  <c r="D45" i="6" s="1"/>
  <c r="F66" i="6"/>
  <c r="F50" i="6"/>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AB5" i="5" l="1"/>
  <c r="G68" i="6" s="1"/>
  <c r="H68" i="6" s="1"/>
  <c r="D68" i="6" s="1"/>
  <c r="V5" i="5"/>
  <c r="G5" i="5" s="1"/>
  <c r="H24" i="6"/>
  <c r="H37" i="6"/>
  <c r="D37" i="6" s="1"/>
  <c r="F41" i="6"/>
  <c r="H41" i="6" s="1"/>
  <c r="D41" i="6" s="1"/>
  <c r="F46" i="6"/>
  <c r="H46" i="6" s="1"/>
  <c r="D46" i="6" s="1"/>
  <c r="H26" i="6"/>
  <c r="D26" i="6" s="1"/>
  <c r="F31" i="6"/>
  <c r="H31" i="6" s="1"/>
  <c r="C31" i="6" s="1"/>
  <c r="F34" i="6"/>
  <c r="H34" i="6" s="1"/>
  <c r="F36" i="6"/>
  <c r="H36" i="6" s="1"/>
  <c r="D36" i="6" s="1"/>
  <c r="H40" i="6"/>
  <c r="D40" i="6" s="1"/>
  <c r="F39" i="6"/>
  <c r="H39" i="6" s="1"/>
  <c r="D39" i="6" s="1"/>
  <c r="F29" i="6"/>
  <c r="H29" i="6" s="1"/>
  <c r="D29" i="6" s="1"/>
  <c r="F44" i="6"/>
  <c r="H44" i="6" s="1"/>
  <c r="D44" i="6" s="1"/>
  <c r="F54" i="6"/>
  <c r="F60" i="6" s="1"/>
  <c r="H60" i="6" s="1"/>
  <c r="H50" i="6"/>
  <c r="D50" i="6" s="1"/>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2" i="6"/>
  <c r="C45" i="6"/>
  <c r="C51" i="6"/>
  <c r="D19" i="6"/>
  <c r="C19" i="6"/>
  <c r="K65" i="6"/>
  <c r="D24" i="6"/>
  <c r="C24" i="6"/>
  <c r="X100" i="5"/>
  <c r="D27" i="6"/>
  <c r="C27" i="6"/>
  <c r="C42" i="6"/>
  <c r="C20" i="6"/>
  <c r="D20" i="6"/>
  <c r="C2" i="6"/>
  <c r="B2" i="6"/>
  <c r="C35" i="6"/>
  <c r="D25" i="6"/>
  <c r="C25" i="6"/>
  <c r="C26" i="6"/>
  <c r="D21" i="6"/>
  <c r="C21" i="6"/>
  <c r="C39" i="6"/>
  <c r="D22" i="6"/>
  <c r="C22" i="6"/>
  <c r="H47" i="6"/>
  <c r="D47" i="6" s="1"/>
  <c r="C52" i="6"/>
  <c r="F5" i="5" l="1"/>
  <c r="E5" i="5"/>
  <c r="R5" i="5"/>
  <c r="J5" i="5"/>
  <c r="I5" i="5"/>
  <c r="F55" i="6"/>
  <c r="H55" i="6" s="1"/>
  <c r="C29" i="6"/>
  <c r="C44" i="6"/>
  <c r="F62" i="6"/>
  <c r="H62" i="6" s="1"/>
  <c r="D62" i="6" s="1"/>
  <c r="C40" i="6"/>
  <c r="F58" i="6"/>
  <c r="H58" i="6" s="1"/>
  <c r="D58" i="6" s="1"/>
  <c r="H54" i="6"/>
  <c r="C54" i="6" s="1"/>
  <c r="F63" i="6"/>
  <c r="H63" i="6" s="1"/>
  <c r="D63" i="6" s="1"/>
  <c r="C37" i="6"/>
  <c r="F57" i="6"/>
  <c r="H57" i="6" s="1"/>
  <c r="D57" i="6" s="1"/>
  <c r="F59" i="6"/>
  <c r="H59" i="6" s="1"/>
  <c r="C59" i="6" s="1"/>
  <c r="C34" i="6"/>
  <c r="D34" i="6"/>
  <c r="C36" i="6"/>
  <c r="C46" i="6"/>
  <c r="C50" i="6"/>
  <c r="C41"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C63" i="6"/>
  <c r="F56" i="6"/>
  <c r="H56" i="6" s="1"/>
  <c r="T10" i="5"/>
  <c r="T12" i="5"/>
  <c r="T9" i="5"/>
  <c r="T17" i="5"/>
  <c r="T16" i="5"/>
  <c r="T14" i="5"/>
  <c r="T8" i="5"/>
  <c r="T15" i="5"/>
  <c r="T13" i="5"/>
  <c r="T11" i="5"/>
  <c r="T7" i="5"/>
  <c r="T5" i="5"/>
  <c r="X5" i="5" l="1"/>
  <c r="D54" i="6"/>
  <c r="C58" i="6"/>
  <c r="C62" i="6"/>
  <c r="C57" i="6"/>
  <c r="D59" i="6"/>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 r="S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<sst xmlns="http://schemas.openxmlformats.org/spreadsheetml/2006/main" count="21810" uniqueCount="15527">
  <si>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</si>
  <si>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</si>
  <si>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</si>
  <si>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</si>
  <si>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</si>
  <si>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</si>
  <si>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</si>
  <si>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</si>
  <si>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</si>
  <si>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</si>
  <si>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</si>
  <si>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</si>
  <si>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</si>
  <si>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</si>
  <si>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</si>
  <si>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</si>
  <si>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</si>
  <si>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</si>
  <si>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</si>
  <si>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</si>
  <si>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</si>
  <si>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</si>
  <si>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</si>
  <si>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</si>
  <si>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</si>
  <si>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</si>
  <si>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</si>
  <si>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</si>
  <si>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</si>
  <si>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</si>
  <si>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</si>
  <si>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</si>
  <si>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</si>
  <si>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</si>
  <si>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</si>
  <si>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</si>
  <si>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</si>
  <si>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</si>
  <si>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</si>
  <si>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</si>
  <si>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</si>
  <si>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</si>
  <si>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</si>
  <si>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</si>
  <si>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</si>
  <si>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</si>
  <si>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</si>
  <si>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</si>
  <si>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</si>
  <si>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</si>
  <si>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</si>
  <si>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</si>
  <si>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</si>
  <si>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</si>
  <si>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</si>
  <si>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</si>
  <si>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</si>
  <si>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</si>
  <si>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</si>
  <si>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</si>
  <si>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</si>
  <si>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</si>
  <si>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</si>
  <si>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</si>
  <si>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</si>
  <si>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</si>
  <si>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</si>
  <si>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</si>
  <si>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</si>
  <si>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</si>
  <si>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</si>
  <si>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</si>
  <si>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</si>
  <si>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</si>
  <si>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</si>
  <si>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</si>
  <si>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</si>
  <si>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</si>
  <si>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</si>
  <si>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</si>
  <si>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</si>
  <si>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</si>
  <si>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</si>
  <si>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</si>
  <si>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</si>
  <si>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</si>
  <si>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</si>
  <si>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</si>
  <si>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</si>
  <si>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</si>
  <si>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</si>
  <si>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</si>
  <si>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</si>
  <si>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</si>
  <si>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</si>
  <si>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</si>
  <si>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</si>
  <si>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</si>
  <si>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</si>
  <si>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</si>
  <si>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</si>
  <si>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</si>
  <si>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</si>
  <si>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</si>
  <si>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</si>
  <si>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</si>
  <si>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</si>
  <si>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</si>
  <si>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</si>
  <si>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</si>
  <si>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</si>
  <si>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</si>
  <si>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</si>
  <si>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</si>
  <si>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</si>
  <si>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</si>
  <si>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</si>
  <si>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</si>
  <si>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</si>
  <si>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</si>
  <si>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</si>
  <si>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</si>
  <si>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</si>
  <si>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</si>
  <si>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</si>
  <si>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</si>
  <si>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</si>
  <si>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</si>
  <si>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</si>
  <si>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</si>
  <si>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</si>
  <si>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</si>
  <si>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</si>
  <si>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</si>
  <si>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</si>
  <si>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</si>
  <si>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</si>
  <si>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</si>
  <si>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</si>
  <si>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</si>
  <si>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</si>
  <si>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</si>
  <si>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</si>
  <si>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</si>
  <si>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</si>
  <si>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</si>
  <si>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</si>
  <si>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</si>
  <si>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</si>
  <si>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</si>
  <si>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</si>
  <si>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</si>
  <si>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</si>
  <si>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</si>
  <si>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</si>
  <si>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</si>
  <si>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</si>
  <si>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</si>
  <si>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</si>
  <si>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</si>
  <si>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</si>
  <si>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</si>
  <si>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</si>
  <si>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</si>
  <si>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</si>
  <si>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</si>
  <si>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</si>
  <si>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</si>
  <si>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</si>
  <si>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</si>
  <si>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</si>
  <si>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</si>
  <si>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</si>
  <si>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</si>
  <si>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</si>
  <si>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</si>
  <si>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</si>
  <si>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</si>
  <si>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</si>
  <si>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</si>
  <si>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</si>
  <si>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</si>
  <si>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</si>
  <si>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</si>
  <si>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</si>
  <si>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</si>
  <si>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</si>
  <si>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</si>
  <si>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</si>
  <si>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</si>
  <si>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</si>
  <si>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</si>
  <si>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</si>
  <si>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</si>
  <si>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</si>
  <si>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</si>
  <si>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</si>
  <si>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</si>
  <si>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</si>
  <si>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</si>
  <si>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</si>
  <si>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</si>
  <si>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</si>
  <si>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</si>
  <si>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</si>
  <si>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</si>
  <si>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</si>
  <si>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</si>
  <si>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</si>
  <si>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</si>
  <si>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</si>
  <si>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</si>
  <si>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</si>
  <si>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</si>
  <si>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</si>
  <si>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</si>
  <si>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</si>
  <si>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</si>
  <si>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</si>
  <si>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</si>
  <si>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</si>
  <si>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</si>
  <si>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</si>
  <si>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</si>
  <si>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</si>
  <si>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</si>
  <si>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</si>
  <si>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</si>
  <si>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</si>
  <si>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</si>
  <si>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</si>
  <si>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</si>
  <si>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</si>
  <si>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</si>
  <si>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</si>
  <si>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</si>
  <si>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</si>
  <si>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</si>
  <si>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</si>
  <si>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</si>
  <si>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</si>
  <si>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</si>
  <si>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</si>
  <si>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</si>
  <si>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</si>
  <si>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</si>
  <si>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</si>
  <si>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</si>
  <si>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</si>
  <si>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</si>
  <si>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</si>
  <si>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</si>
  <si>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</si>
  <si>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</si>
  <si>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</si>
  <si>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</si>
  <si>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</si>
  <si>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</si>
  <si>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</si>
  <si>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</si>
  <si>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</si>
  <si>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</si>
  <si>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</si>
  <si>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</si>
  <si>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</si>
  <si>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</si>
  <si>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</si>
  <si>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</si>
  <si>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</si>
  <si>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</si>
  <si>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</si>
  <si>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</si>
  <si>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</si>
  <si>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</si>
  <si>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</si>
  <si>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</si>
  <si>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</si>
  <si>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</si>
  <si>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</si>
  <si>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</si>
  <si>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</si>
  <si>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</si>
  <si>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</si>
  <si>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</si>
  <si>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</si>
  <si>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</si>
  <si>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</si>
  <si>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</si>
  <si>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</si>
  <si>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</si>
  <si>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</si>
  <si>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</si>
  <si>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</si>
  <si>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</si>
  <si>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</si>
  <si>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</si>
  <si>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</si>
  <si>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</si>
  <si>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</si>
  <si>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</si>
  <si>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</si>
  <si>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</si>
  <si>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</si>
  <si>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</si>
  <si>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</si>
  <si>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</si>
  <si>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</si>
  <si>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</si>
  <si>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</si>
  <si>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</si>
  <si>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</si>
  <si>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</si>
  <si>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</si>
  <si>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</si>
  <si>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</si>
  <si>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</si>
  <si>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</si>
  <si>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</si>
  <si>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</si>
  <si>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</si>
  <si>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</si>
  <si>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</si>
  <si>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</si>
  <si>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</si>
  <si>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</si>
  <si>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</si>
  <si>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</si>
  <si>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</si>
  <si>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</si>
  <si>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</si>
  <si>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</si>
  <si>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</si>
  <si>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</si>
  <si>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</si>
  <si>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</si>
  <si>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</si>
  <si>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</si>
  <si>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</si>
  <si>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</si>
  <si>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</si>
  <si>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</si>
  <si>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</si>
  <si>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</si>
  <si>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</si>
  <si>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</si>
  <si>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</si>
  <si>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</si>
  <si>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</si>
  <si>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</si>
  <si>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</si>
  <si>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</si>
  <si>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</si>
  <si>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</si>
  <si>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</si>
  <si>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</si>
  <si>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</si>
  <si>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</si>
  <si>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</si>
  <si>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</si>
  <si>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</si>
  <si>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</si>
  <si>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</si>
  <si>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</si>
  <si>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</si>
  <si>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</si>
  <si>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</si>
  <si>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</si>
  <si>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</si>
  <si>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</si>
  <si>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</si>
  <si>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</si>
  <si>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</si>
  <si>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</si>
  <si>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</si>
  <si>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</si>
  <si>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</si>
  <si>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</si>
  <si>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</si>
  <si>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</si>
  <si>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</si>
  <si>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</si>
  <si>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</si>
  <si>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</si>
  <si>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</si>
  <si>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</si>
  <si>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</si>
  <si>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</si>
  <si>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</si>
  <si>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</si>
  <si>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</si>
  <si>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</si>
  <si>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</si>
  <si>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</si>
  <si>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</si>
  <si>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</si>
  <si>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</si>
  <si>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</si>
  <si>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</si>
  <si>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</si>
  <si>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</si>
  <si>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</si>
  <si>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</si>
  <si>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</si>
  <si>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</si>
  <si>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</si>
  <si>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</si>
  <si>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</si>
  <si>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</si>
  <si>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</si>
  <si>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</si>
  <si>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</si>
  <si>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</si>
  <si>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</si>
  <si>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</si>
  <si>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</si>
  <si>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</si>
  <si>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</si>
  <si>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</si>
  <si>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</si>
  <si>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</si>
  <si>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</si>
  <si>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</si>
  <si>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</si>
  <si>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</si>
  <si>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</si>
  <si>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</si>
  <si>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</si>
  <si>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</si>
  <si>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</si>
  <si>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</si>
  <si>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</si>
  <si>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</si>
  <si>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</si>
  <si>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</si>
  <si>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</si>
  <si>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</si>
  <si>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</si>
  <si>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</si>
  <si>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</si>
  <si>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</si>
  <si>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</si>
  <si>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</si>
  <si>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</si>
  <si>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</si>
  <si>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</si>
  <si>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</si>
  <si>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</si>
  <si>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</si>
  <si>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</si>
  <si>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</si>
  <si>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</si>
  <si>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</si>
  <si>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</si>
  <si>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</si>
  <si>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</si>
  <si>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</si>
  <si>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</si>
  <si>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</si>
  <si>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</si>
  <si>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</si>
  <si>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</si>
  <si>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</si>
  <si>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</si>
  <si>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</si>
  <si>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</si>
  <si>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</si>
  <si>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</si>
  <si>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</si>
  <si>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</si>
  <si>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</si>
  <si>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</si>
  <si>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</si>
  <si>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</si>
  <si>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</si>
  <si>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</si>
  <si>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</si>
  <si>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</si>
  <si>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</si>
  <si>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</si>
  <si>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</si>
  <si>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</si>
  <si>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</si>
  <si>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</si>
  <si>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</si>
  <si>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</si>
  <si>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</si>
  <si>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</si>
  <si>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</si>
  <si>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</si>
  <si>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</si>
  <si>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</si>
  <si>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</si>
  <si>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</si>
  <si>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</si>
  <si>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</si>
  <si>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</si>
  <si>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</si>
  <si>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</si>
  <si>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</si>
  <si>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</si>
  <si>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</si>
  <si>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</si>
  <si>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</si>
  <si>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</si>
  <si>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</si>
  <si>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</si>
  <si>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</si>
  <si>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</si>
  <si>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</si>
  <si>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</si>
  <si>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</si>
  <si>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</si>
  <si>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</si>
  <si>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</si>
  <si>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</si>
  <si>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</si>
  <si>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</si>
  <si>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</si>
  <si>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</si>
  <si>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</si>
  <si>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</si>
  <si>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</si>
  <si>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</si>
  <si>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</si>
  <si>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</si>
  <si>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</si>
  <si>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</si>
  <si>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</si>
  <si>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</si>
  <si>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</si>
  <si>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</si>
  <si>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</si>
  <si>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</si>
  <si>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</si>
  <si>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</si>
  <si>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</si>
  <si>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</si>
  <si>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</si>
  <si>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</si>
  <si>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</si>
  <si>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</si>
  <si>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</si>
  <si>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</si>
  <si>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</si>
  <si>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</si>
  <si>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</si>
  <si>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</si>
  <si>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</si>
  <si>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</si>
  <si>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</si>
  <si>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</si>
  <si>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</si>
  <si>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</si>
  <si>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</si>
  <si>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</si>
  <si>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</si>
  <si>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</si>
  <si>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</si>
  <si>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</si>
  <si>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</si>
  <si>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</si>
  <si>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</si>
  <si>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</si>
  <si>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</si>
  <si>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</si>
  <si>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</si>
  <si>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</si>
  <si>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</si>
  <si>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</si>
  <si>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</si>
  <si>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</si>
  <si>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</si>
  <si>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</si>
  <si>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</si>
  <si>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</si>
  <si>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</si>
  <si>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</si>
  <si>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</si>
  <si>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</si>
  <si>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</si>
  <si>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</si>
  <si>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</si>
  <si>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</si>
  <si>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</si>
  <si>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</si>
  <si>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</si>
  <si>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</si>
  <si>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</si>
  <si>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</si>
  <si>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</si>
  <si>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</si>
  <si>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</si>
  <si>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</si>
  <si>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</si>
  <si>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</si>
  <si>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</si>
  <si>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</si>
  <si>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</si>
  <si>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</si>
  <si>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</si>
  <si>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</si>
  <si>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</si>
  <si>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</si>
  <si>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</si>
  <si>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</si>
  <si>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</si>
  <si>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</si>
  <si>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</si>
  <si>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</si>
  <si>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</si>
  <si>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</si>
  <si>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</si>
  <si>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</si>
  <si>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</si>
  <si>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</si>
  <si>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</si>
  <si>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</si>
  <si>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</si>
  <si>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</si>
  <si>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</si>
  <si>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</si>
  <si>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</si>
  <si>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</si>
  <si>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</si>
  <si>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</si>
  <si>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</si>
  <si>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</si>
  <si>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</si>
  <si>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</si>
  <si>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</si>
  <si>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</si>
  <si>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</si>
  <si>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</si>
  <si>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</si>
  <si>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</si>
  <si>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</si>
  <si>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</si>
  <si>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</si>
  <si>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</si>
  <si>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</si>
  <si>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</si>
  <si>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</si>
  <si>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</si>
  <si>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</si>
  <si>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</si>
  <si>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</si>
  <si>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</si>
  <si>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</si>
  <si>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</si>
  <si>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</si>
  <si>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</si>
  <si>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</si>
  <si>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</si>
  <si>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</si>
  <si>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</si>
  <si>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</si>
  <si>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</si>
  <si>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</si>
  <si>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</si>
  <si>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</si>
  <si>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</si>
  <si>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</si>
  <si>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</si>
  <si>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</si>
  <si>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</si>
  <si>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</si>
  <si>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</si>
  <si>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</si>
  <si>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</si>
  <si>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</si>
  <si>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</si>
  <si>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</si>
  <si>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</si>
  <si>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</si>
  <si>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</si>
  <si>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</si>
  <si>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</si>
  <si>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</si>
  <si>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</si>
  <si>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</si>
  <si>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</si>
  <si>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</si>
  <si>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</si>
  <si>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</si>
  <si>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</si>
  <si>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</si>
  <si>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</si>
  <si>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</si>
  <si>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</si>
  <si>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</si>
  <si>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</si>
  <si>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</si>
  <si>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</si>
  <si>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</si>
  <si>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</si>
  <si>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</si>
  <si>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</si>
  <si>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</si>
  <si>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</si>
  <si>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</si>
  <si>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</si>
  <si>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</si>
  <si>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</si>
  <si>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</si>
  <si>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</si>
  <si>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</si>
  <si>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</si>
  <si>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</si>
  <si>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</si>
  <si>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</si>
  <si>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</si>
  <si>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</si>
  <si>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</si>
  <si>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</si>
  <si>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</si>
  <si>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</si>
  <si>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</si>
  <si>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</si>
  <si>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</si>
  <si>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</si>
  <si>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</si>
  <si>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</si>
  <si>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</si>
  <si>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</si>
  <si>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</si>
  <si>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</si>
  <si>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</si>
  <si>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</si>
  <si>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</si>
  <si>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</si>
  <si>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</si>
  <si>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</si>
  <si>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</si>
  <si>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</si>
  <si>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</si>
  <si>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</si>
  <si>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</si>
  <si>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</si>
  <si>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</si>
  <si>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</si>
  <si>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</si>
  <si>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</si>
  <si>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</si>
  <si>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</si>
  <si>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</si>
  <si>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</si>
  <si>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</si>
  <si>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</si>
  <si>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</si>
  <si>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</si>
  <si>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</si>
  <si>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</si>
  <si>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</si>
  <si>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</si>
  <si>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</si>
  <si>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</si>
  <si>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</si>
  <si>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</si>
  <si>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</si>
  <si>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</si>
  <si>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</si>
  <si>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</si>
  <si>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</si>
  <si>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</si>
  <si>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</si>
  <si>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</si>
  <si>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</si>
  <si>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</si>
  <si>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</si>
  <si>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</si>
  <si>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</si>
  <si>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</si>
  <si>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</si>
  <si>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</si>
  <si>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</si>
  <si>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</si>
  <si>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</si>
  <si>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</si>
  <si>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</si>
  <si>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</si>
  <si>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</si>
  <si>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</si>
  <si>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</si>
  <si>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</si>
  <si>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</si>
  <si>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</si>
  <si>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</si>
  <si>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</si>
  <si>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</si>
  <si>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</si>
  <si>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</si>
  <si>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</si>
  <si>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</si>
  <si>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</si>
  <si>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</si>
  <si>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</si>
  <si>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</si>
  <si>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</si>
  <si>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</si>
  <si>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</si>
  <si>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</si>
  <si>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</si>
  <si>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</si>
  <si>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</si>
  <si>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</si>
  <si>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</si>
  <si>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</si>
  <si>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</si>
  <si>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</si>
  <si>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</si>
  <si>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</si>
  <si>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</si>
  <si>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</si>
  <si>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</si>
  <si>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</si>
  <si>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</si>
  <si>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</si>
  <si>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</si>
  <si>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</si>
  <si>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</si>
  <si>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</si>
  <si>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</si>
  <si>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</si>
  <si>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</si>
  <si>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</si>
  <si>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</si>
  <si>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</si>
  <si>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</si>
  <si>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</si>
  <si>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</si>
  <si>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</si>
  <si>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</si>
  <si>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</si>
  <si>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</si>
  <si>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</si>
  <si>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</si>
  <si>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</si>
  <si>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</si>
  <si>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</si>
  <si>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</si>
  <si>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</si>
  <si>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</si>
  <si>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</si>
  <si>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</si>
  <si>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</si>
  <si>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</si>
  <si>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</si>
  <si>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</si>
  <si>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</si>
  <si>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</si>
  <si>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</si>
  <si>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</si>
  <si>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</si>
  <si>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</si>
  <si>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</si>
  <si>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</si>
  <si>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</si>
  <si>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</si>
  <si>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</si>
  <si>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</si>
  <si>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</si>
  <si>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</si>
  <si>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</si>
  <si>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</si>
  <si>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</si>
  <si>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</si>
  <si>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</si>
  <si>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</si>
  <si>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</si>
  <si>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</si>
  <si>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</si>
  <si>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</si>
  <si>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</si>
  <si>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</si>
  <si>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</si>
  <si>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</si>
  <si>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</si>
  <si>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</si>
  <si>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</si>
  <si>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</si>
  <si>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</si>
  <si>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</si>
  <si>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</si>
  <si>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</si>
  <si>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</si>
  <si>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</si>
  <si>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</si>
  <si>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</si>
  <si>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</si>
  <si>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</si>
  <si>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</si>
  <si>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</si>
  <si>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</si>
  <si>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</si>
  <si>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</si>
  <si>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</si>
  <si>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</si>
  <si>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</si>
  <si>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</si>
  <si>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</si>
  <si>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</si>
  <si>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</si>
  <si>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</si>
  <si>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</si>
  <si>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</si>
  <si>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</si>
  <si>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</si>
  <si>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</si>
  <si>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</si>
  <si>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</si>
  <si>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</si>
  <si>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</si>
  <si>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</si>
  <si>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</si>
  <si>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</si>
  <si>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</si>
  <si>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</si>
  <si>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</si>
  <si>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</si>
  <si>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</si>
  <si>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</si>
  <si>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</si>
  <si>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</si>
  <si>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</si>
  <si>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</si>
  <si>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</si>
  <si>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</si>
  <si>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</si>
  <si>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</si>
  <si>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</si>
  <si>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</si>
  <si>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</si>
  <si>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</si>
  <si>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</si>
  <si>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</si>
  <si>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</si>
  <si>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</si>
  <si>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</si>
  <si>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</si>
  <si>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</si>
  <si>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</si>
  <si>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</si>
  <si>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</si>
  <si>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</si>
  <si>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</si>
  <si>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</si>
  <si>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</si>
  <si>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</si>
  <si>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</si>
  <si>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</si>
  <si>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</si>
  <si>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</si>
  <si>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</si>
  <si>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</si>
  <si>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</si>
  <si>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</si>
  <si>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</si>
  <si>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</si>
  <si>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</si>
  <si>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</si>
  <si>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</si>
  <si>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</si>
  <si>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</si>
  <si>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</si>
  <si>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</si>
  <si>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</si>
  <si>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</si>
  <si>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</si>
  <si>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</si>
  <si>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</si>
  <si>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</si>
  <si>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</si>
  <si>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</si>
  <si>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</si>
  <si>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</si>
  <si>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</si>
  <si>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</si>
  <si>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</si>
  <si>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</si>
  <si>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</si>
  <si>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</si>
  <si>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</si>
  <si>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</si>
  <si>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</si>
  <si>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</si>
  <si>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</si>
  <si>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</si>
  <si>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</si>
  <si>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</si>
  <si>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</si>
  <si>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</si>
  <si>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</si>
  <si>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</si>
  <si>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</si>
  <si>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</si>
  <si>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</si>
  <si>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</si>
  <si>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</si>
  <si>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</si>
  <si>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</si>
  <si>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</si>
  <si>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</si>
  <si>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</si>
  <si>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</si>
  <si>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</si>
  <si>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</si>
  <si>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</si>
  <si>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</si>
  <si>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</si>
  <si>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</si>
  <si>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</si>
  <si>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</si>
  <si>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</si>
  <si>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</si>
  <si>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</si>
  <si>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</si>
  <si>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</si>
  <si>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</si>
  <si>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</si>
  <si>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</si>
  <si>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</si>
  <si>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</si>
  <si>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</si>
  <si>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</si>
  <si>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</si>
  <si>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</si>
  <si>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</si>
  <si>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</si>
  <si>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</si>
  <si>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</si>
  <si>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</si>
  <si>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</si>
  <si>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</si>
  <si>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</si>
  <si>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</si>
  <si>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</si>
  <si>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</si>
  <si>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</si>
  <si>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</si>
  <si>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</si>
  <si>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</si>
  <si>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</si>
  <si>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</si>
  <si>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</si>
  <si>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</si>
  <si>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</si>
  <si>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</si>
  <si>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</si>
  <si>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</si>
  <si>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</si>
  <si>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</si>
  <si>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</si>
  <si>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</si>
  <si>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</si>
  <si>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</si>
  <si>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</si>
  <si>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</si>
  <si>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</si>
  <si>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</si>
  <si>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</si>
  <si>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</si>
  <si>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</si>
  <si>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</si>
  <si>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</si>
  <si>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</si>
  <si>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</si>
  <si>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</si>
  <si>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</si>
  <si>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</si>
  <si>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</si>
  <si>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</si>
  <si>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</si>
  <si>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</si>
  <si>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</si>
  <si>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</si>
  <si>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</si>
  <si>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</si>
  <si>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</si>
  <si>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</si>
  <si>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</si>
  <si>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</si>
  <si>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</si>
  <si>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</si>
  <si>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</si>
  <si>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</si>
  <si>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</si>
  <si>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</si>
  <si>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</si>
  <si>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</si>
  <si>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</si>
  <si>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</si>
  <si>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</si>
  <si>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</si>
  <si>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</si>
  <si>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</si>
  <si>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</si>
  <si>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</si>
  <si>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</si>
  <si>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</si>
  <si>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</si>
  <si>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</si>
  <si>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</si>
  <si>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</si>
  <si>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</si>
  <si>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</si>
  <si>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</si>
  <si>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</si>
  <si>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</si>
  <si>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</si>
  <si>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</si>
  <si>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</si>
  <si>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</si>
  <si>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</si>
  <si>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</si>
  <si>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</si>
  <si>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</si>
  <si>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</si>
  <si>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</si>
  <si>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</si>
  <si>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</si>
  <si>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</si>
  <si>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</si>
  <si>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</si>
  <si>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</si>
  <si>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</si>
  <si>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</si>
  <si>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</si>
  <si>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</si>
  <si>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</si>
  <si>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</si>
  <si>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</si>
  <si>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</si>
  <si>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</si>
  <si>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</si>
  <si>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</si>
  <si>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</si>
  <si>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</si>
  <si>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</si>
  <si>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</si>
  <si>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</si>
  <si>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</si>
  <si>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</si>
  <si>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</si>
  <si>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</si>
  <si>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</si>
  <si>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</si>
  <si>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</si>
  <si>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</si>
  <si>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</si>
  <si>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</si>
  <si>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</si>
  <si>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</si>
  <si>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</si>
  <si>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</si>
  <si>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</si>
  <si>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</si>
  <si>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</si>
  <si>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</si>
  <si>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</si>
  <si>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</si>
  <si>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</si>
  <si>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</si>
  <si>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</si>
  <si>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</si>
  <si>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</si>
  <si>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</si>
  <si>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</si>
  <si>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</si>
  <si>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</si>
  <si>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</si>
  <si>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</si>
  <si>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</si>
  <si>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</si>
  <si>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</si>
  <si>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</si>
  <si>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</si>
  <si>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</si>
  <si>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</si>
  <si>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</si>
  <si>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</si>
  <si>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</si>
  <si>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</si>
  <si>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</si>
  <si>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</si>
  <si>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</si>
  <si>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</si>
  <si>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</si>
  <si>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</si>
  <si>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</si>
  <si>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</si>
  <si>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</si>
  <si>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</si>
  <si>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</si>
  <si>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</si>
  <si>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</si>
  <si>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</si>
  <si>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</si>
  <si>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</si>
  <si>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</si>
  <si>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</si>
  <si>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</si>
  <si>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</si>
  <si>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</si>
  <si>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</si>
  <si>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</si>
  <si>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</si>
  <si>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</si>
  <si>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</si>
  <si>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</si>
  <si>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</si>
  <si>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</si>
  <si>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</si>
  <si>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</si>
  <si>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</si>
  <si>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</si>
  <si>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</si>
  <si>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</si>
  <si>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</si>
  <si>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</si>
  <si>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</si>
  <si>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</si>
  <si>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</si>
  <si>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</si>
  <si>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</si>
  <si>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</si>
  <si>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</si>
  <si>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</si>
  <si>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</si>
  <si>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</si>
  <si>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</si>
  <si>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</si>
  <si>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</si>
  <si>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</si>
  <si>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</si>
  <si>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</si>
  <si>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</si>
  <si>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</si>
  <si>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</si>
  <si>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</si>
  <si>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</si>
  <si>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</si>
  <si>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</si>
  <si>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</si>
  <si>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</si>
  <si>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</si>
  <si>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</si>
  <si>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</si>
  <si>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</si>
  <si>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</si>
  <si>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</si>
  <si>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</si>
  <si>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</si>
  <si>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</si>
  <si>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</si>
  <si>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</si>
  <si>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</si>
  <si>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</si>
  <si>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</si>
  <si>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</si>
  <si>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</si>
  <si>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</si>
  <si>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</si>
  <si>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</si>
  <si>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</si>
  <si>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</si>
  <si>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</si>
  <si>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</si>
  <si>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</si>
  <si>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</si>
  <si>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</si>
  <si>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</si>
  <si>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</si>
  <si>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</si>
  <si>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</si>
  <si>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</si>
  <si>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</si>
  <si>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</si>
  <si>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</si>
  <si>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</si>
  <si>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</si>
  <si>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</si>
  <si>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</si>
  <si>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</si>
  <si>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</si>
  <si>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</si>
  <si>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</si>
  <si>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</si>
  <si>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</si>
  <si>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</si>
  <si>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</si>
  <si>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</si>
  <si>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</si>
  <si>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</si>
  <si>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</si>
  <si>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</si>
  <si>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</si>
  <si>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</si>
  <si>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</si>
  <si>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</si>
  <si>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</si>
  <si>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</si>
  <si>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</si>
  <si>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</si>
  <si>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</si>
  <si>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</si>
  <si>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</si>
  <si>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</si>
  <si>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</si>
  <si>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</si>
  <si>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</si>
  <si>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</si>
  <si>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</si>
  <si>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</si>
  <si>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</si>
  <si>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</si>
  <si>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</si>
  <si>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</si>
  <si>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</si>
  <si>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</si>
  <si>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</si>
  <si>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</si>
  <si>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</si>
  <si>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</si>
  <si>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</si>
  <si>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</si>
  <si>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</si>
  <si>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</si>
  <si>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</si>
  <si>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</si>
  <si>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</si>
  <si>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</si>
  <si>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</si>
  <si>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</si>
  <si>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</si>
  <si>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</si>
  <si>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</si>
  <si>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</si>
  <si>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</si>
  <si>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</si>
  <si>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</si>
  <si>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</si>
  <si>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</si>
  <si>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</si>
  <si>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</si>
  <si>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</si>
  <si>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</si>
  <si>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</si>
  <si>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</si>
  <si>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</si>
  <si>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</si>
  <si>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</si>
  <si>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</si>
  <si>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</si>
  <si>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</si>
  <si>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</si>
  <si>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</si>
  <si>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</si>
  <si>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</si>
  <si>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</si>
  <si>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</si>
  <si>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</si>
  <si>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</si>
  <si>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</si>
  <si>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</si>
  <si>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</si>
  <si>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</si>
  <si>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</si>
  <si>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</si>
  <si>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</si>
  <si>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</si>
  <si>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</si>
  <si>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</si>
  <si>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</si>
  <si>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</si>
  <si>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</si>
  <si>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</si>
  <si>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</si>
  <si>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</si>
  <si>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</si>
  <si>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</si>
  <si>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</si>
  <si>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</si>
  <si>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</si>
  <si>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</si>
  <si>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</si>
  <si>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</si>
  <si>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</si>
  <si>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</si>
  <si>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</si>
  <si>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</si>
  <si>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</si>
  <si>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</si>
  <si>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</si>
  <si>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</si>
  <si>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</si>
  <si>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</si>
  <si>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</si>
  <si>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</si>
  <si>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</si>
  <si>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</si>
  <si>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</si>
  <si>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</si>
  <si>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</si>
  <si>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</si>
  <si>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</si>
  <si>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</si>
  <si>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</si>
  <si>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</si>
  <si>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</si>
  <si>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</si>
  <si>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</si>
  <si>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</si>
  <si>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</si>
  <si>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</si>
  <si>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</si>
  <si>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</si>
  <si>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</si>
  <si>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</si>
  <si>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</si>
  <si>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</si>
  <si>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</si>
  <si>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</si>
  <si>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</si>
  <si>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</si>
  <si>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</si>
  <si>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</si>
  <si>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</si>
  <si>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</si>
  <si>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</si>
  <si>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</si>
  <si>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</si>
  <si>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</si>
  <si>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</si>
  <si>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</si>
  <si>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</si>
  <si>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</si>
  <si>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</si>
  <si>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</si>
  <si>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</si>
  <si>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</si>
  <si>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</si>
  <si>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</si>
  <si>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</si>
  <si>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</si>
  <si>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</si>
  <si>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</si>
  <si>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</si>
  <si>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</si>
  <si>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</si>
  <si>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</si>
  <si>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</si>
  <si>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</si>
  <si>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</si>
  <si>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</si>
  <si>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</si>
  <si>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</si>
  <si>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</si>
  <si>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</si>
  <si>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</si>
  <si>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</si>
  <si>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</si>
  <si>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</si>
  <si>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</si>
  <si>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</si>
  <si>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</si>
  <si>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</si>
  <si>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</si>
  <si>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</si>
  <si>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</si>
  <si>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</si>
  <si>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</si>
  <si>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</si>
  <si>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</si>
  <si>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</si>
  <si>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</si>
  <si>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</si>
  <si>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</si>
  <si>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</si>
  <si>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</si>
  <si>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</si>
  <si>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</si>
  <si>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</si>
  <si>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</si>
  <si>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</si>
  <si>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</si>
  <si>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</si>
  <si>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</si>
  <si>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</si>
  <si>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</si>
  <si>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</si>
  <si>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</si>
  <si>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</si>
  <si>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</si>
  <si>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</si>
  <si>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</si>
  <si>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</si>
  <si>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</si>
  <si>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</si>
  <si>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</si>
  <si>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</si>
  <si>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</si>
  <si>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</si>
  <si>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</si>
  <si>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</si>
  <si>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</si>
  <si>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</si>
  <si>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</si>
  <si>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</si>
  <si>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</si>
  <si>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</si>
  <si>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</si>
  <si>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</si>
  <si>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</si>
  <si>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</si>
  <si>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</si>
  <si>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</si>
  <si>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</si>
  <si>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</si>
  <si>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</si>
  <si>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</si>
  <si>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</si>
  <si>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</si>
  <si>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</si>
  <si>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</si>
  <si>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</si>
  <si>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</si>
  <si>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</si>
  <si>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</si>
  <si>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</si>
  <si>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</si>
  <si>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</si>
  <si>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</si>
  <si>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</si>
  <si>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</si>
  <si>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</si>
  <si>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</si>
  <si>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</si>
  <si>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</si>
  <si>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</si>
  <si>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</si>
  <si>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</si>
  <si>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</si>
  <si>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</si>
  <si>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</si>
  <si>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</si>
  <si>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</si>
  <si>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</si>
  <si>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</si>
  <si>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</si>
  <si>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</si>
  <si>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</si>
  <si>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</si>
  <si>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</si>
  <si>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</si>
  <si>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</si>
  <si>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</si>
  <si>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</si>
  <si>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</si>
  <si>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</si>
  <si>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</si>
  <si>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</si>
  <si>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</si>
  <si>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</si>
  <si>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</si>
  <si>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</si>
  <si>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</si>
  <si>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</si>
  <si>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</si>
  <si>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</si>
  <si>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</si>
  <si>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</si>
  <si>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</si>
  <si>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</si>
  <si>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</si>
  <si>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</si>
  <si>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</si>
  <si>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</si>
  <si>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</si>
  <si>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</si>
  <si>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</si>
  <si>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</si>
  <si>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</si>
  <si>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</si>
  <si>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</si>
  <si>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</si>
  <si>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</si>
  <si>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</si>
  <si>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</si>
  <si>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</si>
  <si>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</si>
  <si>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</si>
  <si>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</si>
  <si>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</si>
  <si>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</si>
  <si>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</si>
  <si>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</si>
  <si>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</si>
  <si>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</si>
  <si>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</si>
  <si>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</si>
  <si>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</si>
  <si>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</si>
  <si>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</si>
  <si>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</si>
  <si>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</si>
  <si>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</si>
  <si>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</si>
  <si>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</si>
  <si>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</si>
  <si>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</si>
  <si>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</si>
  <si>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</si>
  <si>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</si>
  <si>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</si>
  <si>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</si>
  <si>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</si>
  <si>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</si>
  <si>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</si>
  <si>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</si>
  <si>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</si>
  <si>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</si>
  <si>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</si>
  <si>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</si>
  <si>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</si>
  <si>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</si>
  <si>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</si>
  <si>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</si>
  <si>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</si>
  <si>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</si>
  <si>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</si>
  <si>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</si>
  <si>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</si>
  <si>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</si>
  <si>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</si>
  <si>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</si>
  <si>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</si>
  <si>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</si>
  <si>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</si>
  <si>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</si>
  <si>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</si>
  <si>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</si>
  <si>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</si>
  <si>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</si>
  <si>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</si>
  <si>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</si>
  <si>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</si>
  <si>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</si>
  <si>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</si>
  <si>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</si>
  <si>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</si>
  <si>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</si>
  <si>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</si>
  <si>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</si>
  <si>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</si>
  <si>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</si>
  <si>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</si>
  <si>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</si>
  <si>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</si>
  <si>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</si>
  <si>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</si>
  <si>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</si>
  <si>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</si>
  <si>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</si>
  <si>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</si>
  <si>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</si>
  <si>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</si>
  <si>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</si>
  <si>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</si>
  <si>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</si>
  <si>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</si>
  <si>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</si>
  <si>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</si>
  <si>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</si>
  <si>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</si>
  <si>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</si>
  <si>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</si>
  <si>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</si>
  <si>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</si>
  <si>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</si>
  <si>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</si>
  <si>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</si>
  <si>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</si>
  <si>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</si>
  <si>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</si>
  <si>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</si>
  <si>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</si>
  <si>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</si>
  <si>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</si>
  <si>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</si>
  <si>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</si>
  <si>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</si>
  <si>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</si>
  <si>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</si>
  <si>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</si>
  <si>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</si>
  <si>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</si>
  <si>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</si>
  <si>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</si>
  <si>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</si>
  <si>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</si>
  <si>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</si>
  <si>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</si>
  <si>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</si>
  <si>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</si>
  <si>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</si>
  <si>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</si>
  <si>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</si>
  <si>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</si>
  <si>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</si>
  <si>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</si>
  <si>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</si>
  <si>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</si>
  <si>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</si>
  <si>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</si>
  <si>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</si>
  <si>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</si>
  <si>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</si>
  <si>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</si>
  <si>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</si>
  <si>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</si>
  <si>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</si>
  <si>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</si>
  <si>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</si>
  <si>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</si>
  <si>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</si>
  <si>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</si>
  <si>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</si>
  <si>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</si>
  <si>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</si>
  <si>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</si>
  <si>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</si>
  <si>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</si>
  <si>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</si>
  <si>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</si>
  <si>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</si>
  <si>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</si>
  <si>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</si>
  <si>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</si>
  <si>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</si>
  <si>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</si>
  <si>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</si>
  <si>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</si>
  <si>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</si>
  <si>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</si>
  <si>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</si>
  <si>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</si>
  <si>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</si>
  <si>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</si>
  <si>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</si>
  <si>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</si>
  <si>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</si>
  <si>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</si>
  <si>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</si>
  <si>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</si>
  <si>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</si>
  <si>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</si>
  <si>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</si>
  <si>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</si>
  <si>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</si>
  <si>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</si>
  <si>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</si>
  <si>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</si>
  <si>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</si>
  <si>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</si>
  <si>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</si>
  <si>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</si>
  <si>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</si>
  <si>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</si>
  <si>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</si>
  <si>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</si>
  <si>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</si>
  <si>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</si>
  <si>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</si>
  <si>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</si>
  <si>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</si>
  <si>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</si>
  <si>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</si>
  <si>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</si>
  <si>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</si>
  <si>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</si>
  <si>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</si>
  <si>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</si>
  <si>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</si>
  <si>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</si>
  <si>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</si>
  <si>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</si>
  <si>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</si>
  <si>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</si>
  <si>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</si>
  <si>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</si>
  <si>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</si>
  <si>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</si>
  <si>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</si>
  <si>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</si>
  <si>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</si>
  <si>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</si>
  <si>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</si>
  <si>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</si>
  <si>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</si>
  <si>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</si>
  <si>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</si>
  <si>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</si>
  <si>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</si>
  <si>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</si>
  <si>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</si>
  <si>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</si>
  <si>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</si>
  <si>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</si>
  <si>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</si>
  <si>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</si>
  <si>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</si>
  <si>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</si>
  <si>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</si>
  <si>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</si>
  <si>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</si>
  <si>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</si>
  <si>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</si>
  <si>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</si>
  <si>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</si>
  <si>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</si>
  <si>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</si>
  <si>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</si>
  <si>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</si>
  <si>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</si>
  <si>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</si>
  <si>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</si>
  <si>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</si>
  <si>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</si>
  <si>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</si>
  <si>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</si>
  <si>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</si>
  <si>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</si>
  <si>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</si>
  <si>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</si>
  <si>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</si>
  <si>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</si>
  <si>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</si>
  <si>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</si>
  <si>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</si>
  <si>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</si>
  <si>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</si>
  <si>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</si>
  <si>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</si>
  <si>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</si>
  <si>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</si>
  <si>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</si>
  <si>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</si>
  <si>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</si>
  <si>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</si>
  <si>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</si>
  <si>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</si>
  <si>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</si>
  <si>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</si>
  <si>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</si>
  <si>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</si>
  <si>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</si>
  <si>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</si>
  <si>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</si>
  <si>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</si>
  <si>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</si>
  <si>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</si>
  <si>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</si>
  <si>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</si>
  <si>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</si>
  <si>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</si>
  <si>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</si>
  <si>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</si>
  <si>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</si>
  <si>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</si>
  <si>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</si>
  <si>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</si>
  <si>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</si>
  <si>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</si>
  <si>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</si>
  <si>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</si>
  <si>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</si>
  <si>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</si>
  <si>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</si>
  <si>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</si>
  <si>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</si>
  <si>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</si>
  <si>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</si>
  <si>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</si>
  <si>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</si>
  <si>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</si>
  <si>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</si>
  <si>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</si>
  <si>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</si>
  <si>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</si>
  <si>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</si>
  <si>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</si>
  <si>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</si>
  <si>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</si>
  <si>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</si>
  <si>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</si>
  <si>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</si>
  <si>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</si>
  <si>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</si>
  <si>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</si>
  <si>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</si>
  <si>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</si>
  <si>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</si>
  <si>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</si>
  <si>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</si>
  <si>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</si>
  <si>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</si>
  <si>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</si>
  <si>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</si>
  <si>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</si>
  <si>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</si>
  <si>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</si>
  <si>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</si>
  <si>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</si>
  <si>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</si>
  <si>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</si>
  <si>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</si>
  <si>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</si>
  <si>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</si>
  <si>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</si>
  <si>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</si>
  <si>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</si>
  <si>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</si>
  <si>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</si>
  <si>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</si>
  <si>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</si>
  <si>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</si>
  <si>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</si>
  <si>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</si>
  <si>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</si>
  <si>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</si>
  <si>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</si>
  <si>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</si>
  <si>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</si>
  <si>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</si>
  <si>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</si>
  <si>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</si>
  <si>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</si>
  <si>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</si>
  <si>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</si>
  <si>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</si>
  <si>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</si>
  <si>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</si>
  <si>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</si>
  <si>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</si>
  <si>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</si>
  <si>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</si>
  <si>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</si>
  <si>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</si>
  <si>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</si>
  <si>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</si>
  <si>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</si>
  <si>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</si>
  <si>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</si>
  <si>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</si>
  <si>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</si>
  <si>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</si>
  <si>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</si>
  <si>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</si>
  <si>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</si>
  <si>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</si>
  <si>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</si>
  <si>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</si>
  <si>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</si>
  <si>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</si>
  <si>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</si>
  <si>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</si>
  <si>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</si>
  <si>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</si>
  <si>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</si>
  <si>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</si>
  <si>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</si>
  <si>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</si>
  <si>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</si>
  <si>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</si>
  <si>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</si>
  <si>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</si>
  <si>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</si>
  <si>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</si>
  <si>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</si>
  <si>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</si>
  <si>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</si>
  <si>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</si>
  <si>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</si>
  <si>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</si>
  <si>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</si>
  <si>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</si>
  <si>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</si>
  <si>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</si>
  <si>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</si>
  <si>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</si>
  <si>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</si>
  <si>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</si>
  <si>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</si>
  <si>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</si>
  <si>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</si>
  <si>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</si>
  <si>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</si>
  <si>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</si>
  <si>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</si>
  <si>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</si>
  <si>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</si>
  <si>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</si>
  <si>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</si>
  <si>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</si>
  <si>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</si>
  <si>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</si>
  <si>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</si>
  <si>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</si>
  <si>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</si>
  <si>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</si>
  <si>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</si>
  <si>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</si>
  <si>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</si>
  <si>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</si>
  <si>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</si>
  <si>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</si>
  <si>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</si>
  <si>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</si>
  <si>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</si>
  <si>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</si>
  <si>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</si>
  <si>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</si>
  <si>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</si>
  <si>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</si>
  <si>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</si>
  <si>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</si>
  <si>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</si>
  <si>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</si>
  <si>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</si>
  <si>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</si>
  <si>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</si>
  <si>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</si>
  <si>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</si>
  <si>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</si>
  <si>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</si>
  <si>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</si>
  <si>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</si>
  <si>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</si>
  <si>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</si>
  <si>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</si>
  <si>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</si>
  <si>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</si>
  <si>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</si>
  <si>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</si>
  <si>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</si>
  <si>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</si>
  <si>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</si>
  <si>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</si>
  <si>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</si>
  <si>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</si>
  <si>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</si>
  <si>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</si>
  <si>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</si>
  <si>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</si>
  <si>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</si>
  <si>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</si>
  <si>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</si>
  <si>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</si>
  <si>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</si>
  <si>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</si>
  <si>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</si>
  <si>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</si>
  <si>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</si>
  <si>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</si>
  <si>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</si>
  <si>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</si>
  <si>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</si>
  <si>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</si>
  <si>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</si>
  <si>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</si>
  <si>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</si>
  <si>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</si>
  <si>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</si>
  <si>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</si>
  <si>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</si>
  <si>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</si>
  <si>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</si>
  <si>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</si>
  <si>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</si>
  <si>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</si>
  <si>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</si>
  <si>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</si>
  <si>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</si>
  <si>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</si>
  <si>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</si>
  <si>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</si>
  <si>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</si>
  <si>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</si>
  <si>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</si>
  <si>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</si>
  <si>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</si>
  <si>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</si>
  <si>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</si>
  <si>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</si>
  <si>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</si>
  <si>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</si>
  <si>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</si>
  <si>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</si>
  <si>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</si>
  <si>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</si>
  <si>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</si>
  <si>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</si>
  <si>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</si>
  <si>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</si>
  <si>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</si>
  <si>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</si>
  <si>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</si>
  <si>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</si>
  <si>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</si>
  <si>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</si>
  <si>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</si>
  <si>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</si>
  <si>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</si>
  <si>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</si>
  <si>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</si>
  <si>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</si>
  <si>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</si>
  <si>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</si>
  <si>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</si>
  <si>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</si>
  <si>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</si>
  <si>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</si>
  <si>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</si>
  <si>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</si>
  <si>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</si>
  <si>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</si>
  <si>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</si>
  <si>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</si>
  <si>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</si>
  <si>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</si>
  <si>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</si>
  <si>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</si>
  <si>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</si>
  <si>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</si>
  <si>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</si>
  <si>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</si>
  <si>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</si>
  <si>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</si>
  <si>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</si>
  <si>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</si>
  <si>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</si>
  <si>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</si>
  <si>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</si>
  <si>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</si>
  <si>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</si>
  <si>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</si>
  <si>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</si>
  <si>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</si>
  <si>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</si>
  <si>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</si>
  <si>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</si>
  <si>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</si>
  <si>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</si>
  <si>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</si>
  <si>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</si>
  <si>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</si>
  <si>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</si>
  <si>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</si>
  <si>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</si>
  <si>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</si>
  <si>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</si>
  <si>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</si>
  <si>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</si>
  <si>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</si>
  <si>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</si>
  <si>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</si>
  <si>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</si>
  <si>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</si>
  <si>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</si>
  <si>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</si>
  <si>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</si>
  <si>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</si>
  <si>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</si>
  <si>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</si>
  <si>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</si>
  <si>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</si>
  <si>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</si>
  <si>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</si>
  <si>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</si>
  <si>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</si>
  <si>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</si>
  <si>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</si>
  <si>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</si>
  <si>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</si>
  <si>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</si>
  <si>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</si>
  <si>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</si>
  <si>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</si>
  <si>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</si>
  <si>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</si>
  <si>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</si>
  <si>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</si>
  <si>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</si>
  <si>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</si>
  <si>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</si>
  <si>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</si>
  <si>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</si>
  <si>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</si>
  <si>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</si>
  <si>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</si>
  <si>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</si>
  <si>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</si>
  <si>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</si>
  <si>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</si>
  <si>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</si>
  <si>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</si>
  <si>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</si>
  <si>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</si>
  <si>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</si>
  <si>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</si>
  <si>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</si>
  <si>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</si>
  <si>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</si>
  <si>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</si>
  <si>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</si>
  <si>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</si>
  <si>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</si>
  <si>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</si>
  <si>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</si>
  <si>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</si>
  <si>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</si>
  <si>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</si>
  <si>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</si>
  <si>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</si>
  <si>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</si>
  <si>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</si>
  <si>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</si>
  <si>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</si>
  <si>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</si>
  <si>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</si>
  <si>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</si>
  <si>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</si>
  <si>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</si>
  <si>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</si>
  <si>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</si>
  <si>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</si>
  <si>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</si>
  <si>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</si>
  <si>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</si>
  <si>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</si>
  <si>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</si>
  <si>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</si>
  <si>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</si>
  <si>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</si>
  <si>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</si>
  <si>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</si>
  <si>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</si>
  <si>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</si>
  <si>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</si>
  <si>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</si>
  <si>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</si>
  <si>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</si>
  <si>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</si>
  <si>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</si>
  <si>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</si>
  <si>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</si>
  <si>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</si>
  <si>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</si>
  <si>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</si>
  <si>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</si>
  <si>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</si>
  <si>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</si>
  <si>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</si>
  <si>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</si>
  <si>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</si>
  <si>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</si>
  <si>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</si>
  <si>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</si>
  <si>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</si>
  <si>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</si>
  <si>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</si>
  <si>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</si>
  <si>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</si>
  <si>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</si>
  <si>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</si>
  <si>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</si>
  <si>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</si>
  <si>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</si>
  <si>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</si>
  <si>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</si>
  <si>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</si>
  <si>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</si>
  <si>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</si>
  <si>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</si>
  <si>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</si>
  <si>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</si>
  <si>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</si>
  <si>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</si>
  <si>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</si>
  <si>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</si>
  <si>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</si>
  <si>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</si>
  <si>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</si>
  <si>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</si>
  <si>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</si>
  <si>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</si>
  <si>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</si>
  <si>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</si>
  <si>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</si>
  <si>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</si>
  <si>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</si>
  <si>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</si>
  <si>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</si>
  <si>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</si>
  <si>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</si>
  <si>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</si>
  <si>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</si>
  <si>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</si>
  <si>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</si>
  <si>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</si>
  <si>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</si>
  <si>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</si>
  <si>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</si>
  <si>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</si>
  <si>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</si>
  <si>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</si>
  <si>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</si>
  <si>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</si>
  <si>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</si>
  <si>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</si>
  <si>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</si>
  <si>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</si>
  <si>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</si>
  <si>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</si>
  <si>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</si>
  <si>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</si>
  <si>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</si>
  <si>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</si>
  <si>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</si>
  <si>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</si>
  <si>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</si>
  <si>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</si>
  <si>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</si>
  <si>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</si>
  <si>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</si>
  <si>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</si>
  <si>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</si>
  <si>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</si>
  <si>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</si>
  <si>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</si>
  <si>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</si>
  <si>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</si>
  <si>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</si>
  <si>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</si>
  <si>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</si>
  <si>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</si>
  <si>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</si>
  <si>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</si>
  <si>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</si>
  <si>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</si>
  <si>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</si>
  <si>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</si>
  <si>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</si>
  <si>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</si>
  <si>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</si>
  <si>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</si>
  <si>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</si>
  <si>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</si>
  <si>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</si>
  <si>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</si>
  <si>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</si>
  <si>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</si>
  <si>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</si>
  <si>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</si>
  <si>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</si>
  <si>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</si>
  <si>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</si>
  <si>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</si>
  <si>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</si>
  <si>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</si>
  <si>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</si>
  <si>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</si>
  <si>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</si>
  <si>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</si>
  <si>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</si>
  <si>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</si>
  <si>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</si>
  <si>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</si>
  <si>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</si>
  <si>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</si>
  <si>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</si>
  <si>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</si>
  <si>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</si>
  <si>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</si>
  <si>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</si>
  <si>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</si>
  <si>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</si>
  <si>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</si>
  <si>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</si>
  <si>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</si>
  <si>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</si>
  <si>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</si>
  <si>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</si>
  <si>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</si>
  <si>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</si>
  <si>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</si>
  <si>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</si>
  <si>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</si>
  <si>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</si>
  <si>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</si>
  <si>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</si>
  <si>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</si>
  <si>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</si>
  <si>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</si>
  <si>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</si>
  <si>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</si>
  <si>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</si>
  <si>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</si>
  <si>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</si>
  <si>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</si>
  <si>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</si>
  <si>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</si>
  <si>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</si>
  <si>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</si>
  <si>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</si>
  <si>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</si>
  <si>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</si>
  <si>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</si>
  <si>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</si>
  <si>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</si>
  <si>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</si>
  <si>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</si>
  <si>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</si>
  <si>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</si>
  <si>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</si>
  <si>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</si>
  <si>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</si>
  <si>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</si>
  <si>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</si>
  <si>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</si>
  <si>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</si>
  <si>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</si>
  <si>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</si>
  <si>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</si>
  <si>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</si>
  <si>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</si>
  <si>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</si>
  <si>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</si>
  <si>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</si>
  <si>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</si>
  <si>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</si>
  <si>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</si>
  <si>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</si>
  <si>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</si>
  <si>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</si>
  <si>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</si>
  <si>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</si>
  <si>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</si>
  <si>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</si>
  <si>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</si>
  <si>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</si>
  <si>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</si>
  <si>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</si>
  <si>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</si>
  <si>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</si>
  <si>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</si>
  <si>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</si>
  <si>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</si>
  <si>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</si>
  <si>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</si>
  <si>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</si>
  <si>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</si>
  <si>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</si>
  <si>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</si>
  <si>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</si>
  <si>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</si>
  <si>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</si>
  <si>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</si>
  <si>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</si>
  <si>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</si>
  <si>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</si>
  <si>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</si>
  <si>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</si>
  <si>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</si>
  <si>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</si>
  <si>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</si>
  <si>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</si>
  <si>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</si>
  <si>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</si>
  <si>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</si>
  <si>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</si>
  <si>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</si>
  <si>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</si>
  <si>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</si>
  <si>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</si>
  <si>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</si>
  <si>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</si>
  <si>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</si>
  <si>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</si>
  <si>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</si>
  <si>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</si>
  <si>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</si>
  <si>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</si>
  <si>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</si>
  <si>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</si>
  <si>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</si>
  <si>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</si>
  <si>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</si>
  <si>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</si>
  <si>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</si>
  <si>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</si>
  <si>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</si>
  <si>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</si>
  <si>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</si>
  <si>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</si>
  <si>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</si>
  <si>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</si>
  <si>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</si>
  <si>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</si>
  <si>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</si>
  <si>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</si>
  <si>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</si>
  <si>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</si>
  <si>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</si>
  <si>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</si>
  <si>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</si>
  <si>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</si>
  <si>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</si>
  <si>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</si>
  <si>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</si>
  <si>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</si>
  <si>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</si>
  <si>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</si>
  <si>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</si>
  <si>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</si>
  <si>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</si>
  <si>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</si>
  <si>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</si>
  <si>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</si>
  <si>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</si>
  <si>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</si>
  <si>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</si>
  <si>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</si>
  <si>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</si>
  <si>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</si>
  <si>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</si>
  <si>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</si>
  <si>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</si>
  <si>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</si>
  <si>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</si>
  <si>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</si>
  <si>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</si>
  <si>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</si>
  <si>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</si>
  <si>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</si>
  <si>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</si>
  <si>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</si>
  <si>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</si>
  <si>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</si>
  <si>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</si>
  <si>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</si>
  <si>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</si>
  <si>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</si>
  <si>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</si>
  <si>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</si>
  <si>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</si>
  <si>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</si>
  <si>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</si>
  <si>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</si>
  <si>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</si>
  <si>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</si>
  <si>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</si>
  <si>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</si>
  <si>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</si>
  <si>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</si>
  <si>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</si>
  <si>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</si>
  <si>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</si>
  <si>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</si>
  <si>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</si>
  <si>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</si>
  <si>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</si>
  <si>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</si>
  <si>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</si>
  <si>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</si>
  <si>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</si>
  <si>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</si>
  <si>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</si>
  <si>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</si>
  <si>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</si>
  <si>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</si>
  <si>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</si>
  <si>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</si>
  <si>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</si>
  <si>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</si>
  <si>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</si>
  <si>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</si>
  <si>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</si>
  <si>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</si>
  <si>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</si>
  <si>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</si>
  <si>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</si>
  <si>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</si>
  <si>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</si>
  <si>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</si>
  <si>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</si>
  <si>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</si>
  <si>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</si>
  <si>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</si>
  <si>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</si>
  <si>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</si>
  <si>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</si>
  <si>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</si>
  <si>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</si>
  <si>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</si>
  <si>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</si>
  <si>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</si>
  <si>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</si>
  <si>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</si>
  <si>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</si>
  <si>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</si>
  <si>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</si>
  <si>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</si>
  <si>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</si>
  <si>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</si>
  <si>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</si>
  <si>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</si>
  <si>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</si>
  <si>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</si>
  <si>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</si>
  <si>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</si>
  <si>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</si>
  <si>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</si>
  <si>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</si>
  <si>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</si>
  <si>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</si>
  <si>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</si>
  <si>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</si>
  <si>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</si>
  <si>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</si>
  <si>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</si>
  <si>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</si>
  <si>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</si>
  <si>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</si>
  <si>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</si>
  <si>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</si>
  <si>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</si>
  <si>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</si>
  <si>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</si>
  <si>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</si>
  <si>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</si>
  <si>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</si>
  <si>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</si>
  <si>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</si>
  <si>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</si>
  <si>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</si>
  <si>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</si>
  <si>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</si>
  <si>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</si>
  <si>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</si>
  <si>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</si>
  <si>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</si>
  <si>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</si>
  <si>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</si>
  <si>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</si>
  <si>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</si>
  <si>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</si>
  <si>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</si>
  <si>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</si>
  <si>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</si>
  <si>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</si>
  <si>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</si>
  <si>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</si>
  <si>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</si>
  <si>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</si>
  <si>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</si>
  <si>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</si>
  <si>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</si>
  <si>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</si>
  <si>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</si>
  <si>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</si>
  <si>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</si>
  <si>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</si>
  <si>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</si>
  <si>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</si>
  <si>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</si>
  <si>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</si>
  <si>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</si>
  <si>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</si>
  <si>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</si>
  <si>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</si>
  <si>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</si>
  <si>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</si>
  <si>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</si>
  <si>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</si>
  <si>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</si>
  <si>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</si>
  <si>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</si>
  <si>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</si>
  <si>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</si>
  <si>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</si>
  <si>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</si>
  <si>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</si>
  <si>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</si>
  <si>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</si>
  <si>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</si>
  <si>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</si>
  <si>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</si>
  <si>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</si>
  <si>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</si>
  <si>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</si>
  <si>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</si>
  <si>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</si>
  <si>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</si>
  <si>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</si>
  <si>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</si>
  <si>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</si>
  <si>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</si>
  <si>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</si>
  <si>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</si>
  <si>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</si>
  <si>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</si>
  <si>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</si>
  <si>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</si>
  <si>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</si>
  <si>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</si>
  <si>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</si>
  <si>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</si>
  <si>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</si>
  <si>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</si>
  <si>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</si>
  <si>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</si>
  <si>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</si>
  <si>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</si>
  <si>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</si>
  <si>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</si>
  <si>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</si>
  <si>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</si>
  <si>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</si>
  <si>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</si>
  <si>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</si>
  <si>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</si>
  <si>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</si>
  <si>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</si>
  <si>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</si>
  <si>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</si>
  <si>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</si>
  <si>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</si>
  <si>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</si>
  <si>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</si>
  <si>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</si>
  <si>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</si>
  <si>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</si>
  <si>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</si>
  <si>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</si>
  <si>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</si>
  <si>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</si>
  <si>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</si>
  <si>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</si>
  <si>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</si>
  <si>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</si>
  <si>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</si>
  <si>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</si>
  <si>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</si>
  <si>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</si>
  <si>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</si>
  <si>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</si>
  <si>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</si>
  <si>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</si>
  <si>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</si>
  <si>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</si>
  <si>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</si>
  <si>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</si>
  <si>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</si>
  <si>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</si>
  <si>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</si>
  <si>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</si>
  <si>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</si>
  <si>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</si>
  <si>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</si>
  <si>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</si>
  <si>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</si>
  <si>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</si>
  <si>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</si>
  <si>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</si>
  <si>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</si>
  <si>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</si>
  <si>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</si>
  <si>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</si>
  <si>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</si>
  <si>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</si>
  <si>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</si>
  <si>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</si>
  <si>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</si>
  <si>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</si>
  <si>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</si>
  <si>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</si>
  <si>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</si>
  <si>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</si>
  <si>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</si>
  <si>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</si>
  <si>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</si>
  <si>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</si>
  <si>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</si>
  <si>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</si>
  <si>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</si>
  <si>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</si>
  <si>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</si>
  <si>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</si>
  <si>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</si>
  <si>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</si>
  <si>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</si>
  <si>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</si>
  <si>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</si>
  <si>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</si>
  <si>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</si>
  <si>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</si>
  <si>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</si>
  <si>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</si>
  <si>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</si>
  <si>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</si>
  <si>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</si>
  <si>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</si>
  <si>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</si>
  <si>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</si>
  <si>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</si>
  <si>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</si>
  <si>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</si>
  <si>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</si>
  <si>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</si>
  <si>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</si>
  <si>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</si>
  <si>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</si>
  <si>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</si>
  <si>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</si>
  <si>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</si>
  <si>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</si>
  <si>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</si>
  <si>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</si>
  <si>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</si>
  <si>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</si>
  <si>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</si>
  <si>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</si>
  <si>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</si>
  <si>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</si>
  <si>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</si>
  <si>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</si>
  <si>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</si>
  <si>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</si>
  <si>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</si>
  <si>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</si>
  <si>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</si>
  <si>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</si>
  <si>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</si>
  <si>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</si>
  <si>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</si>
  <si>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</si>
  <si>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</si>
  <si>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</si>
  <si>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</si>
  <si>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</si>
  <si>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</si>
  <si>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</si>
  <si>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</si>
  <si>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</si>
  <si>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</si>
  <si>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</si>
  <si>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</si>
  <si>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</si>
  <si>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</si>
  <si>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</si>
  <si>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</si>
  <si>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</si>
  <si>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</si>
  <si>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</si>
  <si>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</si>
  <si>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</si>
  <si>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</si>
  <si>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</si>
  <si>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</si>
  <si>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</si>
  <si>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</si>
  <si>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</si>
  <si>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</si>
  <si>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</si>
  <si>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</si>
  <si>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</si>
  <si>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</si>
  <si>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</si>
  <si>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</si>
  <si>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</si>
  <si>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</si>
  <si>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</si>
  <si>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</si>
  <si>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</si>
  <si>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</si>
  <si>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</si>
  <si>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</si>
  <si>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</si>
  <si>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</si>
  <si>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</si>
  <si>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</si>
  <si>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</si>
  <si>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</si>
  <si>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</si>
  <si>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</si>
  <si>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</si>
  <si>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</si>
  <si>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</si>
  <si>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</si>
  <si>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</si>
  <si>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</si>
  <si>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</si>
  <si>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</si>
  <si>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</si>
  <si>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</si>
  <si>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</si>
  <si>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</si>
  <si>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</si>
  <si>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</si>
  <si>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</si>
  <si>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</si>
  <si>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</si>
  <si>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</si>
  <si>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</si>
  <si>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</si>
  <si>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</si>
  <si>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</si>
  <si>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</si>
  <si>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</si>
  <si>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</si>
  <si>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</si>
  <si>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</si>
  <si>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</si>
  <si>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</si>
  <si>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</si>
  <si>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</si>
  <si>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</si>
  <si>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</si>
  <si>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</si>
  <si>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</si>
  <si>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</si>
  <si>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</si>
  <si>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</si>
  <si>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</si>
  <si>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</si>
  <si>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</si>
  <si>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</si>
  <si>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</si>
  <si>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</si>
  <si>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</si>
  <si>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</si>
  <si>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</si>
  <si>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</si>
  <si>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</si>
  <si>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</si>
  <si>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</si>
  <si>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</si>
  <si>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</si>
  <si>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</si>
  <si>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</si>
  <si>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</si>
  <si>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</si>
  <si>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</si>
  <si>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</si>
  <si>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</si>
  <si>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</si>
  <si>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</si>
  <si>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</si>
  <si>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</si>
  <si>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</si>
  <si>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</si>
  <si>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</si>
  <si>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</si>
  <si>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</si>
  <si>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</si>
  <si>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</si>
  <si>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</si>
  <si>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</si>
  <si>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</si>
  <si>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</si>
  <si>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</si>
  <si>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</si>
  <si>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</si>
  <si>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</si>
  <si>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</si>
  <si>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</si>
  <si>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</si>
  <si>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</si>
  <si>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</si>
  <si>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</si>
  <si>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</si>
  <si>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</si>
  <si>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</si>
  <si>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</si>
  <si>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</si>
  <si>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</si>
  <si>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</si>
  <si>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</si>
  <si>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</si>
  <si>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</si>
  <si>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</si>
  <si>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</si>
  <si>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</si>
  <si>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</si>
  <si>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</si>
  <si>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</si>
  <si>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</si>
  <si>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</si>
  <si>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</si>
  <si>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</si>
  <si>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</si>
  <si>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</si>
  <si>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</si>
  <si>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</si>
  <si>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</si>
  <si>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</si>
  <si>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</si>
  <si>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</si>
  <si>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</si>
  <si>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</si>
  <si>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</si>
  <si>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</si>
  <si>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</si>
  <si>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</si>
  <si>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</si>
  <si>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</si>
  <si>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</si>
  <si>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</si>
  <si>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</si>
  <si>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</si>
  <si>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</si>
  <si>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</si>
  <si>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</si>
  <si>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</si>
  <si>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</si>
  <si>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</si>
  <si>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</si>
  <si>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</si>
  <si>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</si>
  <si>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</si>
  <si>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</si>
  <si>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</si>
  <si>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</si>
  <si>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</si>
  <si>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</si>
  <si>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</si>
  <si>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</si>
  <si>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</si>
  <si>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</si>
  <si>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</si>
  <si>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</si>
  <si>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</si>
  <si>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</si>
  <si>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</si>
  <si>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</si>
  <si>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</si>
  <si>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</si>
  <si>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</si>
  <si>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</si>
  <si>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</si>
  <si>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</si>
  <si>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</si>
  <si>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</si>
  <si>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</si>
  <si>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</si>
  <si>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</si>
  <si>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</si>
  <si>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</si>
  <si>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</si>
  <si>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</si>
  <si>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</si>
  <si>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</si>
  <si>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</si>
  <si>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</si>
  <si>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</si>
  <si>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</si>
  <si>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</si>
  <si>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</si>
  <si>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</si>
  <si>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</si>
  <si>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</si>
  <si>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</si>
  <si>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</si>
  <si>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</si>
  <si>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</si>
  <si>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</si>
  <si>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</si>
  <si>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</si>
  <si>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</si>
  <si>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</si>
  <si>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</si>
  <si>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</si>
  <si>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</si>
  <si>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</si>
  <si>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</si>
  <si>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</si>
  <si>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</si>
  <si>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</si>
  <si>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</si>
  <si>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</si>
  <si>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</si>
  <si>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</si>
  <si>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</si>
  <si>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</si>
  <si>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</si>
  <si>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</si>
  <si>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</si>
  <si>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</si>
  <si>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</si>
  <si>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</si>
  <si>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</si>
  <si>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</si>
  <si>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</si>
  <si>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</si>
  <si>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</si>
  <si>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</si>
  <si>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</si>
  <si>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</si>
  <si>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</si>
  <si>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</si>
  <si>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</si>
  <si>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</si>
  <si>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</si>
  <si>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</si>
  <si>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</si>
  <si>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</si>
  <si>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</si>
  <si>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</si>
  <si>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</si>
  <si>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</si>
  <si>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</si>
  <si>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</si>
  <si>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</si>
  <si>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</si>
  <si>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</si>
  <si>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</si>
  <si>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</si>
  <si>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</si>
  <si>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</si>
  <si>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</si>
  <si>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</si>
  <si>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</si>
  <si>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</si>
  <si>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</si>
  <si>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</si>
  <si>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</si>
  <si>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</si>
  <si>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</si>
  <si>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</si>
  <si>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</si>
  <si>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</si>
  <si>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</si>
  <si>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</si>
  <si>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</si>
  <si>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</si>
  <si>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</si>
  <si>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</si>
  <si>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</si>
  <si>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</si>
  <si>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</si>
  <si>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</si>
  <si>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</si>
  <si>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</si>
  <si>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</si>
  <si>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</si>
  <si>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</si>
  <si>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</si>
  <si>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</si>
  <si>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</si>
  <si>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</si>
  <si>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</si>
  <si>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</si>
  <si>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</si>
  <si>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</si>
  <si>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</si>
  <si>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</si>
  <si>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</si>
  <si>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</si>
  <si>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</si>
  <si>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</si>
  <si>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</si>
  <si>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</si>
  <si>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</si>
  <si>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</si>
  <si>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</si>
  <si>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</si>
  <si>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</si>
  <si>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</si>
  <si>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</si>
  <si>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</si>
  <si>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</si>
  <si>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</si>
  <si>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</si>
  <si>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</si>
  <si>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</si>
  <si>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</si>
  <si>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</si>
  <si>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</si>
  <si>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</si>
  <si>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</si>
  <si>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</si>
  <si>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</si>
  <si>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</si>
  <si>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</si>
  <si>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</si>
  <si>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</si>
  <si>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</si>
  <si>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</si>
  <si>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</si>
  <si>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</si>
  <si>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</si>
  <si>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</si>
  <si>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</si>
  <si>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</si>
  <si>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</si>
  <si>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</si>
  <si>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</si>
  <si>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</si>
  <si>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</si>
  <si>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</si>
  <si>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</si>
  <si>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</si>
  <si>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</si>
  <si>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</si>
  <si>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</si>
  <si>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</si>
  <si>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</si>
  <si>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</si>
  <si>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</si>
  <si>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</si>
  <si>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</si>
  <si>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</si>
  <si>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</si>
  <si>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</si>
  <si>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</si>
  <si>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</si>
  <si>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</si>
  <si>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</si>
  <si>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</si>
  <si>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</si>
  <si>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</si>
  <si>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</si>
  <si>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</si>
  <si>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</si>
  <si>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</si>
  <si>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</si>
  <si>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</si>
  <si>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</si>
  <si>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</si>
  <si>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</si>
  <si>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</si>
  <si>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</si>
  <si>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</si>
  <si>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</si>
  <si>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</si>
  <si>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</si>
  <si>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</si>
  <si>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</si>
  <si>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</si>
  <si>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</si>
  <si>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</si>
  <si>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</si>
  <si>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</si>
  <si>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</si>
  <si>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</si>
  <si>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</si>
  <si>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</si>
  <si>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</si>
  <si>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</si>
  <si>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</si>
  <si>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</si>
  <si>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</si>
  <si>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</si>
  <si>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</si>
  <si>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</si>
  <si>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</si>
  <si>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</si>
  <si>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</si>
  <si>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</si>
  <si>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</si>
  <si>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</si>
  <si>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</si>
  <si>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</si>
  <si>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</si>
  <si>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</si>
  <si>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</si>
  <si>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</si>
  <si>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</si>
  <si>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</si>
  <si>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</si>
  <si>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</si>
  <si>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</si>
  <si>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</si>
  <si>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</si>
  <si>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</si>
  <si>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</si>
  <si>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</si>
  <si>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</si>
  <si>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</si>
  <si>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</si>
  <si>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</si>
  <si>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</si>
  <si>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</si>
  <si>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</si>
  <si>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</si>
  <si>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</si>
  <si>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</si>
  <si>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</si>
  <si>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</si>
  <si>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</si>
  <si>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</si>
  <si>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</si>
  <si>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</si>
  <si>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</si>
  <si>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</si>
  <si>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</si>
  <si>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</si>
  <si>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</si>
  <si>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</si>
  <si>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</si>
  <si>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</si>
  <si>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</si>
  <si>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</si>
  <si>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</si>
  <si>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</si>
  <si>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</si>
  <si>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</si>
  <si>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</si>
  <si>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</si>
  <si>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</si>
  <si>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</si>
  <si>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</si>
  <si>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</si>
  <si>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</si>
  <si>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</si>
  <si>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</si>
  <si>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</si>
  <si>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</si>
  <si>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</si>
  <si>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</si>
  <si>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</si>
  <si>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</si>
  <si>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</si>
  <si>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</si>
  <si>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</si>
  <si>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</si>
  <si>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</si>
  <si>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</si>
  <si>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</si>
  <si>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</si>
  <si>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</si>
  <si>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</si>
  <si>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</si>
  <si>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</si>
  <si>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</si>
  <si>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</si>
  <si>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</si>
  <si>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</si>
  <si>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</si>
  <si>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</si>
  <si>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</si>
  <si>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</si>
  <si>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</si>
  <si>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</si>
  <si>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</si>
  <si>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</si>
  <si>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</si>
  <si>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</si>
  <si>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</si>
  <si>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</si>
  <si>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</si>
  <si>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</si>
  <si>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</si>
  <si>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</si>
  <si>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</si>
  <si>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</si>
  <si>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</si>
  <si>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</si>
  <si>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</si>
  <si>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</si>
  <si>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</si>
  <si>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</si>
  <si>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</si>
  <si>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</si>
  <si>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</si>
  <si>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</si>
  <si>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</si>
  <si>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</si>
  <si>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</si>
  <si>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</si>
  <si>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</si>
  <si>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</si>
  <si>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</si>
  <si>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</si>
  <si>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</si>
  <si>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</si>
  <si>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</si>
  <si>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</si>
  <si>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</si>
  <si>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</si>
  <si>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</si>
  <si>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</si>
  <si>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</si>
  <si>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</si>
  <si>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</si>
  <si>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</si>
  <si>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</si>
  <si>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</si>
  <si>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</si>
  <si>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</si>
  <si>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</si>
  <si>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</si>
  <si>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</si>
  <si>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</si>
  <si>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</si>
  <si>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</si>
  <si>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</si>
  <si>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</si>
  <si>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</si>
  <si>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</si>
  <si>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</si>
  <si>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</si>
  <si>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</si>
  <si>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</si>
  <si>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</si>
  <si>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</si>
  <si>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</si>
  <si>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</si>
  <si>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</si>
  <si>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</si>
  <si>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</si>
  <si>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</si>
  <si>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</si>
  <si>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</si>
  <si>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</si>
  <si>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</si>
  <si>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</si>
  <si>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</si>
  <si>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</si>
  <si>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</si>
  <si>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</si>
  <si>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</si>
  <si>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</si>
  <si>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</si>
  <si>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</si>
  <si>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</si>
  <si>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</si>
  <si>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</si>
  <si>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</si>
  <si>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</si>
  <si>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</si>
  <si>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</si>
  <si>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</si>
  <si>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</si>
  <si>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</si>
  <si>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</si>
  <si>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</si>
  <si>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</si>
  <si>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</si>
  <si>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</si>
  <si>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</si>
  <si>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</si>
  <si>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</si>
  <si>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</si>
  <si>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</si>
  <si>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</si>
  <si>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</si>
  <si>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</si>
  <si>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</si>
  <si>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</si>
  <si>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</si>
  <si>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</si>
  <si>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</si>
  <si>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</si>
  <si>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</si>
  <si>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</si>
  <si>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</si>
  <si>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</si>
  <si>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</si>
  <si>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</si>
  <si>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</si>
  <si>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</si>
  <si>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</si>
  <si>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</si>
  <si>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</si>
  <si>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</si>
  <si>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</si>
  <si>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</si>
  <si>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</si>
  <si>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</si>
  <si>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</si>
  <si>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</si>
  <si>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</si>
  <si>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</si>
  <si>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</si>
  <si>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</si>
  <si>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</si>
  <si>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</si>
  <si>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</si>
  <si>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</si>
  <si>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</si>
  <si>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</si>
  <si>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</si>
  <si>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</si>
  <si>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</si>
  <si>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</si>
  <si>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</si>
  <si>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</si>
  <si>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</si>
  <si>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</si>
  <si>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</si>
  <si>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</si>
  <si>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</si>
  <si>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</si>
  <si>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</si>
  <si>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</si>
  <si>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</si>
  <si>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</si>
  <si>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</si>
  <si>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</si>
  <si>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</si>
  <si>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</si>
  <si>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</si>
  <si>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</si>
  <si>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</si>
  <si>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</si>
  <si>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</si>
  <si>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</si>
  <si>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</si>
  <si>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</si>
  <si>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</si>
  <si>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</si>
  <si>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</si>
  <si>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</si>
  <si>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</si>
  <si>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</si>
  <si>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</si>
  <si>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</si>
  <si>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</si>
  <si>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</si>
  <si>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</si>
  <si>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</si>
  <si>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</si>
  <si>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</si>
  <si>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</si>
  <si>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</si>
  <si>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</si>
  <si>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</si>
  <si>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</si>
  <si>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</si>
  <si>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</si>
  <si>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</si>
  <si>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</si>
  <si>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</si>
  <si>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</si>
  <si>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</si>
  <si>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</si>
  <si>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</si>
  <si>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</si>
  <si>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</si>
  <si>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</si>
  <si>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</si>
  <si>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</si>
  <si>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</si>
  <si>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</si>
  <si>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</si>
  <si>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</si>
  <si>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</si>
  <si>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</si>
  <si>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</si>
  <si>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</si>
  <si>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</si>
  <si>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</si>
  <si>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</si>
  <si>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</si>
  <si>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</si>
  <si>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</si>
  <si>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</si>
  <si>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</si>
  <si>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</si>
  <si>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</si>
  <si>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</si>
  <si>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</si>
  <si>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</si>
  <si>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</si>
  <si>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</si>
  <si>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</si>
  <si>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</si>
  <si>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</si>
  <si>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</si>
  <si>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</si>
  <si>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</si>
  <si>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</si>
  <si>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</si>
  <si>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</si>
  <si>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</si>
  <si>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</si>
  <si>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</si>
  <si>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</si>
  <si>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</si>
  <si>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</si>
  <si>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</si>
  <si>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</si>
  <si>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</si>
  <si>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</si>
  <si>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</si>
  <si>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</si>
  <si>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</si>
  <si>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</si>
  <si>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</si>
  <si>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</si>
  <si>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</si>
  <si>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</si>
  <si>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</si>
  <si>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</si>
  <si>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</si>
  <si>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</si>
  <si>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</si>
  <si>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</si>
  <si>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</si>
  <si>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</si>
  <si>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</si>
  <si>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</si>
  <si>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</si>
  <si>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</si>
  <si>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</si>
  <si>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</si>
  <si>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</si>
  <si>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</si>
  <si>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</si>
  <si>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</si>
  <si>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</si>
  <si>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</si>
  <si>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</si>
  <si>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</si>
  <si>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</si>
  <si>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</si>
  <si>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</si>
  <si>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</si>
  <si>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</si>
  <si>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</si>
  <si>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</si>
  <si>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</si>
  <si>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</si>
  <si>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</si>
  <si>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</si>
  <si>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</si>
  <si>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</si>
  <si>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</si>
  <si>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</si>
  <si>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</si>
  <si>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</si>
  <si>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</si>
  <si>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</si>
  <si>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</si>
  <si>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</si>
  <si>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</si>
  <si>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</si>
  <si>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</si>
  <si>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</si>
  <si>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</si>
  <si>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</si>
  <si>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</si>
  <si>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</si>
  <si>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</si>
  <si>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</si>
  <si>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</si>
  <si>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</si>
  <si>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</si>
  <si>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</si>
  <si>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</si>
  <si>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</si>
  <si>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</si>
  <si>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</si>
  <si>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</si>
  <si>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</si>
  <si>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</si>
  <si>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</si>
  <si>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</si>
  <si>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</si>
  <si>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</si>
  <si>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</si>
  <si>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</si>
  <si>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</si>
  <si>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</si>
  <si>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</si>
  <si>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</si>
  <si>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</si>
  <si>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</si>
  <si>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</si>
  <si>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</si>
  <si>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</si>
  <si>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</si>
  <si>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</si>
  <si>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</si>
  <si>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</si>
  <si>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</si>
  <si>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</si>
  <si>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</si>
  <si>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</si>
  <si>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</si>
  <si>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</si>
  <si>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</si>
  <si>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</si>
  <si>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</si>
  <si>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</si>
  <si>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</si>
  <si>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</si>
  <si>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</si>
  <si>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</si>
  <si>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</si>
  <si>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</si>
  <si>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</si>
  <si>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</si>
  <si>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</si>
  <si>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</si>
  <si>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</si>
  <si>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</si>
  <si>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</si>
  <si>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</si>
  <si>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</si>
  <si>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</si>
  <si>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</si>
  <si>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</si>
  <si>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</si>
  <si>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</si>
  <si>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</si>
  <si>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</si>
  <si>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</si>
  <si>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</si>
  <si>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</si>
  <si>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</si>
  <si>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</si>
  <si>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</si>
  <si>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</si>
  <si>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</si>
  <si>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</si>
  <si>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</si>
  <si>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</si>
  <si>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</si>
  <si>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</si>
  <si>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</si>
  <si>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</si>
  <si>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</si>
  <si>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</si>
  <si>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</si>
  <si>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</si>
  <si>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</si>
  <si>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</si>
  <si>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</si>
  <si>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</si>
  <si>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</si>
  <si>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</si>
  <si>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</si>
  <si>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</si>
  <si>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</si>
  <si>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</si>
  <si>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</si>
  <si>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</si>
  <si>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</si>
  <si>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</si>
  <si>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</si>
  <si>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</si>
  <si>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</si>
  <si>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</si>
  <si>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</si>
  <si>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</si>
  <si>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</si>
  <si>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</si>
  <si>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</si>
  <si>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</si>
  <si>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</si>
  <si>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</si>
  <si>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</si>
  <si>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</si>
  <si>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</si>
  <si>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</si>
  <si>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</si>
  <si>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</si>
  <si>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</si>
  <si>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</si>
  <si>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</si>
  <si>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</si>
  <si>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</si>
  <si>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</si>
  <si>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</si>
  <si>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</si>
  <si>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</si>
  <si>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</si>
  <si>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</si>
  <si>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</si>
  <si>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</si>
  <si>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</si>
  <si>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</si>
  <si>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</si>
  <si>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</si>
  <si>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</si>
  <si>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</si>
  <si>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</si>
  <si>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</si>
  <si>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</si>
  <si>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</si>
  <si>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</si>
  <si>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</si>
  <si>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</si>
  <si>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</si>
  <si>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</si>
  <si>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</si>
  <si>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</si>
  <si>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</si>
  <si>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</si>
  <si>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</si>
  <si>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</si>
  <si>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</si>
  <si>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</si>
  <si>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</si>
  <si>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</si>
  <si>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</si>
  <si>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</si>
  <si>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</si>
  <si>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</si>
  <si>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</si>
  <si>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</si>
  <si>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</si>
  <si>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</si>
  <si>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</si>
  <si>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</si>
  <si>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</si>
  <si>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</si>
  <si>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</si>
  <si>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</si>
  <si>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</si>
  <si>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</si>
  <si>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</si>
  <si>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</si>
  <si>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</si>
  <si>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</si>
  <si>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</si>
  <si>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</si>
  <si>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</si>
  <si>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</si>
  <si>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</si>
  <si>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</si>
  <si>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</si>
  <si>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</si>
  <si>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</si>
  <si>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</si>
  <si>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</si>
  <si>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</si>
  <si>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</si>
  <si>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</si>
  <si>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</si>
  <si>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</si>
  <si>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</si>
  <si>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</si>
  <si>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</si>
  <si>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</si>
  <si>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</si>
  <si>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</si>
  <si>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</si>
  <si>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</si>
  <si>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</si>
  <si>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</si>
  <si>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</si>
  <si>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</si>
  <si>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</si>
  <si>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</si>
  <si>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</si>
  <si>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</si>
  <si>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</si>
  <si>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</si>
  <si>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</si>
  <si>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</si>
  <si>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</si>
  <si>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</si>
  <si>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</si>
  <si>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</si>
  <si>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</si>
  <si>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</si>
  <si>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</si>
  <si>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</si>
  <si>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</si>
  <si>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</si>
  <si>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</si>
  <si>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</si>
  <si>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</si>
  <si>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</si>
  <si>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</si>
  <si>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</si>
  <si>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</si>
  <si>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</si>
  <si>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</si>
  <si>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</si>
  <si>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</si>
  <si>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</si>
  <si>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</si>
  <si>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</si>
  <si>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</si>
  <si>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</si>
  <si>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</si>
  <si>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</si>
  <si>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</si>
  <si>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</si>
  <si>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</si>
  <si>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</si>
  <si>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</si>
  <si>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</si>
  <si>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</si>
  <si>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</si>
  <si>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</si>
  <si>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</si>
  <si>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</si>
  <si>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</si>
  <si>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</si>
  <si>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</si>
  <si>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</si>
  <si>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</si>
  <si>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</si>
  <si>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</si>
  <si>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</si>
  <si>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</si>
  <si>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</si>
  <si>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</si>
  <si>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</si>
  <si>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</si>
  <si>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</si>
  <si>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</si>
  <si>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</si>
  <si>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</si>
  <si>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</si>
  <si>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</si>
  <si>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</si>
  <si>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</si>
  <si>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</si>
  <si>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</si>
  <si>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</si>
  <si>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</si>
  <si>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</si>
  <si>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</si>
  <si>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</si>
  <si>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</si>
  <si>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</si>
  <si>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</si>
  <si>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</si>
  <si>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</si>
  <si>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</si>
  <si>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</si>
  <si>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</si>
  <si>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</si>
  <si>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</si>
  <si>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</si>
  <si>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</si>
  <si>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</si>
  <si>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</si>
  <si>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</si>
  <si>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</si>
  <si>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</si>
  <si>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</si>
  <si>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</si>
  <si>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</si>
  <si>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</si>
  <si>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</si>
  <si>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</si>
  <si>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</si>
  <si>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</si>
  <si>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</si>
  <si>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</si>
  <si>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</si>
  <si>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</si>
  <si>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</si>
  <si>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</si>
  <si>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</si>
  <si>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</si>
  <si>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</si>
  <si>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</si>
  <si>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</si>
  <si>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</si>
  <si>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</si>
  <si>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</si>
  <si>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</si>
  <si>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</si>
  <si>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</si>
  <si>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</si>
  <si>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</si>
  <si>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</si>
  <si>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</si>
  <si>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</si>
  <si>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</si>
  <si>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</si>
  <si>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</si>
  <si>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</si>
  <si>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</si>
  <si>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</si>
  <si>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</si>
  <si>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</si>
  <si>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</si>
  <si>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</si>
  <si>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</si>
  <si>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</si>
  <si>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</si>
  <si>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</si>
  <si>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</si>
  <si>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</si>
  <si>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</si>
  <si>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</si>
  <si>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</si>
  <si>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</si>
  <si>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</si>
  <si>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</si>
  <si>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</si>
  <si>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</si>
  <si>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</si>
  <si>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</si>
  <si>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</si>
  <si>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</si>
  <si>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</si>
  <si>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</si>
  <si>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</si>
  <si>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</si>
  <si>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</si>
  <si>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</si>
  <si>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</si>
  <si>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</si>
  <si>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</si>
  <si>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</si>
  <si>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</si>
  <si>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</si>
  <si>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</si>
  <si>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</si>
  <si>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</si>
  <si>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</si>
  <si>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</si>
  <si>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</si>
  <si>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</si>
  <si>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</si>
  <si>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</si>
  <si>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</si>
  <si>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</si>
  <si>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</si>
  <si>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</si>
  <si>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</si>
  <si>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</si>
  <si>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</si>
  <si>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</si>
  <si>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</si>
  <si>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</si>
  <si>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</si>
  <si>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</si>
  <si>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</si>
  <si>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</si>
  <si>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</si>
  <si>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</si>
  <si>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</si>
  <si>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</si>
  <si>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</si>
  <si>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</si>
  <si>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</si>
  <si>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</si>
  <si>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</si>
  <si>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</si>
  <si>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</si>
  <si>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</si>
  <si>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</si>
  <si>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</si>
  <si>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</si>
  <si>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</si>
  <si>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</si>
  <si>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</si>
  <si>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</si>
  <si>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</si>
  <si>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</si>
  <si>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</si>
  <si>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</si>
  <si>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</si>
  <si>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</si>
  <si>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</si>
  <si>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</si>
  <si>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</si>
  <si>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</si>
  <si>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</si>
  <si>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</si>
  <si>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</si>
  <si>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</si>
  <si>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</si>
  <si>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</si>
  <si>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</si>
  <si>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</si>
  <si>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</si>
  <si>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</si>
  <si>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</si>
  <si>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</si>
  <si>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</si>
  <si>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</si>
  <si>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</si>
  <si>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</si>
  <si>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</si>
  <si>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</si>
  <si>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</si>
  <si>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</si>
  <si>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</si>
  <si>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</si>
  <si>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</si>
  <si>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</si>
  <si>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</si>
  <si>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</si>
  <si>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</si>
  <si>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</si>
  <si>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</si>
  <si>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</si>
  <si>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</si>
  <si>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</si>
  <si>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</si>
  <si>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</si>
  <si>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</si>
  <si>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</si>
  <si>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</si>
  <si>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</si>
  <si>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</si>
  <si>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</si>
  <si>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</si>
  <si>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</si>
  <si>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</si>
  <si>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</si>
  <si>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</si>
  <si>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</si>
  <si>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</si>
  <si>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</si>
  <si>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</si>
  <si>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</si>
  <si>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</si>
  <si>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</si>
  <si>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</si>
  <si>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</si>
  <si>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</si>
  <si>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</si>
  <si>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</si>
  <si>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</si>
  <si>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</si>
  <si>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</si>
  <si>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</si>
  <si>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</si>
  <si>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</si>
  <si>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</si>
  <si>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</si>
  <si>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</si>
  <si>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</si>
  <si>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</si>
  <si>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</si>
  <si>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</si>
  <si>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</si>
  <si>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</si>
  <si>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</si>
  <si>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</si>
  <si>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</si>
  <si>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</si>
  <si>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</si>
  <si>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</si>
  <si>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</si>
  <si>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</si>
  <si>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</si>
  <si>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</si>
  <si>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</si>
  <si>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</si>
  <si>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</si>
  <si>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</si>
  <si>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</si>
  <si>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</si>
  <si>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</si>
  <si>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</si>
  <si>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</si>
  <si>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</si>
  <si>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</si>
  <si>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</si>
  <si>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</si>
  <si>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</si>
  <si>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</si>
  <si>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</si>
  <si>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</si>
  <si>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</si>
  <si>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</si>
  <si>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</si>
  <si>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</si>
  <si>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</si>
  <si>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</si>
  <si>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</si>
  <si>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</si>
  <si>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</si>
  <si>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</si>
  <si>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</si>
  <si>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</si>
  <si>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</si>
  <si>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</si>
  <si>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</si>
  <si>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</si>
  <si>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</si>
  <si>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</si>
  <si>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</si>
  <si>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</si>
  <si>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</si>
  <si>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</si>
  <si>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</si>
  <si>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</si>
  <si>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</si>
  <si>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</si>
  <si>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</si>
  <si>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</si>
  <si>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</si>
  <si>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</si>
  <si>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</si>
  <si>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</si>
  <si>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</si>
  <si>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</si>
  <si>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</si>
  <si>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</si>
  <si>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</si>
  <si>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</si>
  <si>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</si>
  <si>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</si>
  <si>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</si>
  <si>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</si>
  <si>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</si>
  <si>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</si>
  <si>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</si>
  <si>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</si>
  <si>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</si>
  <si>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</si>
  <si>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</si>
  <si>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</si>
  <si>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</si>
  <si>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</si>
  <si>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</si>
  <si>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</si>
  <si>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</si>
  <si>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</si>
  <si>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</si>
  <si>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</si>
  <si>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</si>
  <si>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</si>
  <si>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</si>
  <si>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</si>
  <si>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</si>
  <si>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</si>
  <si>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</si>
  <si>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</si>
  <si>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</si>
  <si>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</si>
  <si>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</si>
  <si>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</si>
  <si>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</si>
  <si>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</si>
  <si>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</si>
  <si>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</si>
  <si>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</si>
  <si>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</si>
  <si>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</si>
  <si>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</si>
  <si>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</si>
  <si>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</si>
  <si>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</si>
  <si>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</si>
  <si>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</si>
  <si>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</si>
  <si>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</si>
  <si>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</si>
  <si>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</si>
  <si>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</si>
  <si>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</si>
  <si>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</si>
  <si>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</si>
  <si>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</si>
  <si>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</si>
  <si>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</si>
  <si>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</si>
  <si>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</si>
  <si>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</si>
  <si>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</si>
  <si>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</si>
  <si>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</si>
  <si>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</si>
  <si>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</si>
  <si>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</si>
  <si>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</si>
  <si>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</si>
  <si>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</si>
  <si>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</si>
  <si>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</si>
  <si>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</si>
  <si>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</si>
  <si>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</si>
  <si>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</si>
  <si>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</si>
  <si>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</si>
  <si>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</si>
  <si>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</si>
  <si>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</si>
  <si>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</si>
  <si>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</si>
  <si>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</si>
  <si>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</si>
  <si>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</si>
  <si>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</si>
  <si>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</si>
  <si>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</si>
  <si>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</si>
  <si>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</si>
  <si>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</si>
  <si>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</si>
  <si>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</si>
  <si>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</si>
  <si>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</si>
  <si>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</si>
  <si>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</si>
  <si>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</si>
  <si>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</si>
  <si>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</si>
  <si>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</si>
  <si>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</si>
  <si>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</si>
  <si>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</si>
  <si>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</si>
  <si>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</si>
  <si>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</si>
  <si>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</si>
  <si>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</si>
  <si>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</si>
  <si>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</si>
  <si>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</si>
  <si>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</si>
  <si>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</si>
  <si>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</si>
  <si>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</si>
  <si>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</si>
  <si>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</si>
  <si>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</si>
  <si>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</si>
  <si>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</si>
  <si>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</si>
  <si>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</si>
  <si>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</si>
  <si>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</si>
  <si>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</si>
  <si>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</si>
  <si>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</si>
  <si>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</si>
  <si>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</si>
  <si>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</si>
  <si>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</si>
  <si>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</si>
  <si>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</si>
  <si>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</si>
  <si>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</si>
  <si>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</si>
  <si>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</si>
  <si>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</si>
  <si>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</si>
  <si>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</si>
  <si>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</si>
  <si>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</si>
  <si>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</si>
  <si>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</si>
  <si>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</si>
  <si>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</si>
  <si>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</si>
  <si>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</si>
  <si>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</si>
  <si>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</si>
  <si>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</si>
  <si>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</si>
  <si>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</si>
  <si>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</si>
  <si>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</si>
  <si>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</si>
  <si>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</si>
  <si>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</si>
  <si>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</si>
  <si>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</si>
  <si>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</si>
  <si>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</si>
  <si>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</si>
  <si>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</si>
  <si>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</si>
  <si>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</si>
  <si>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</si>
  <si>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</si>
  <si>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</si>
  <si>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</si>
  <si>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</si>
  <si>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</si>
  <si>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</si>
  <si>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</si>
  <si>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</si>
  <si>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</si>
  <si>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</si>
  <si>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</si>
  <si>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</si>
  <si>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</si>
  <si>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</si>
  <si>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</si>
  <si>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</si>
  <si>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</si>
  <si>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</si>
  <si>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</si>
  <si>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</si>
  <si>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</si>
  <si>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</si>
  <si>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</si>
  <si>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</si>
  <si>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</si>
  <si>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</si>
  <si>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</si>
  <si>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</si>
  <si>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</si>
  <si>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</si>
  <si>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</si>
  <si>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</si>
  <si>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</si>
  <si>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</si>
  <si>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</si>
  <si>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</si>
  <si>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</si>
  <si>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</si>
  <si>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</si>
  <si>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</si>
  <si>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</si>
  <si>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</si>
  <si>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</si>
  <si>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</si>
  <si>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</si>
  <si>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</si>
  <si>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</si>
  <si>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</si>
  <si>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</si>
  <si>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</si>
  <si>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</si>
  <si>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</si>
  <si>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</si>
  <si>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</si>
  <si>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</si>
  <si>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</si>
  <si>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</si>
  <si>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</si>
  <si>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</si>
  <si>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</si>
  <si>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</si>
  <si>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</si>
  <si>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</si>
  <si>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</si>
  <si>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</si>
  <si>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</si>
  <si>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</si>
  <si>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</si>
  <si>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</si>
  <si>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</si>
  <si>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</si>
  <si>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</si>
  <si>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</si>
  <si>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</si>
  <si>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</si>
  <si>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</si>
  <si>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</si>
  <si>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</si>
  <si>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</si>
  <si>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</si>
  <si>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</si>
  <si>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</si>
  <si>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</si>
  <si>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</si>
  <si>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</si>
  <si>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</si>
  <si>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</si>
  <si>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</si>
  <si>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</si>
  <si>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</si>
  <si>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</si>
  <si>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</si>
  <si>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</si>
  <si>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</si>
  <si>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</si>
  <si>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</si>
  <si>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</si>
  <si>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</si>
  <si>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</si>
  <si>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</si>
  <si>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</si>
  <si>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</si>
  <si>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</si>
  <si>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</si>
  <si>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</si>
  <si>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</si>
  <si>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</si>
  <si>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</si>
  <si>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</si>
  <si>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</si>
  <si>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</si>
  <si>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</si>
  <si>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</si>
  <si>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</si>
  <si>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</si>
  <si>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</si>
  <si>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</si>
  <si>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</si>
  <si>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</si>
  <si>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</si>
  <si>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</si>
  <si>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</si>
  <si>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</si>
  <si>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</si>
  <si>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</si>
  <si>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</si>
  <si>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</si>
  <si>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</si>
  <si>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</si>
  <si>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</si>
  <si>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</si>
  <si>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</si>
  <si>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</si>
  <si>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</si>
  <si>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</si>
  <si>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</si>
  <si>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</si>
  <si>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</si>
  <si>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</si>
  <si>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</si>
  <si>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</si>
  <si>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</si>
  <si>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</si>
  <si>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</si>
  <si>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</si>
  <si>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</si>
  <si>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</si>
  <si>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</si>
  <si>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</si>
  <si>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</si>
  <si>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</si>
  <si>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</si>
  <si>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</si>
  <si>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</si>
  <si>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</si>
  <si>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</si>
  <si>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</si>
  <si>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</si>
  <si>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</si>
  <si>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</si>
  <si>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</si>
  <si>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</si>
  <si>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</si>
  <si>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</si>
  <si>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</si>
  <si>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</si>
  <si>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</si>
  <si>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</si>
  <si>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</si>
  <si>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</si>
  <si>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</si>
  <si>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</si>
  <si>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</si>
  <si>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</si>
  <si>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</si>
  <si>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</si>
  <si>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</si>
  <si>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</si>
  <si>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</si>
  <si>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</si>
  <si>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</si>
  <si>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</si>
  <si>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</si>
  <si>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</si>
  <si>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</si>
  <si>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</si>
  <si>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</si>
  <si>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</si>
  <si>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</si>
  <si>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</si>
  <si>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</si>
  <si>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</si>
  <si>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</si>
  <si>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</si>
  <si>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</si>
  <si>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</si>
  <si>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</si>
  <si>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</si>
  <si>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</si>
  <si>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</si>
  <si>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</si>
  <si>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</si>
  <si>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</si>
  <si>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</si>
  <si>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</si>
  <si>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</si>
  <si>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</si>
  <si>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</si>
  <si>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</si>
  <si>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</si>
  <si>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</si>
  <si>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</si>
  <si>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</si>
  <si>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</si>
  <si>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</si>
  <si>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</si>
  <si>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</si>
  <si>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</si>
  <si>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</si>
  <si>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</si>
  <si>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</si>
  <si>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</si>
  <si>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</si>
  <si>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</si>
  <si>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</si>
  <si>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</si>
  <si>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</si>
  <si>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</si>
  <si>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</si>
  <si>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</si>
  <si>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</si>
  <si>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</si>
  <si>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</si>
  <si>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</si>
  <si>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</si>
  <si>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</si>
  <si>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</si>
  <si>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</si>
  <si>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</si>
  <si>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</si>
  <si>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</si>
  <si>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</si>
  <si>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</si>
  <si>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</si>
  <si>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</si>
  <si>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</si>
  <si>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</si>
  <si>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</si>
  <si>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</si>
  <si>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</si>
  <si>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</si>
  <si>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</si>
  <si>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</si>
  <si>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</si>
  <si>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</si>
  <si>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</si>
  <si>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</si>
  <si>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</si>
  <si>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</si>
  <si>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</si>
  <si>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</si>
  <si>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</si>
  <si>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</si>
  <si>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</si>
  <si>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</si>
  <si>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</si>
  <si>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</si>
  <si>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</si>
  <si>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</si>
  <si>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</si>
  <si>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</si>
  <si>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</si>
  <si>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</si>
  <si>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</si>
  <si>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</si>
  <si>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</si>
  <si>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</si>
  <si>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</si>
  <si>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</si>
  <si>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</si>
  <si>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</si>
  <si>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</si>
  <si>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</si>
  <si>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</si>
  <si>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</si>
  <si>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</si>
  <si>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</si>
  <si>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</si>
  <si>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</si>
  <si>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</si>
  <si>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</si>
  <si>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</si>
  <si>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</si>
  <si>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</si>
  <si>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</si>
  <si>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</si>
  <si>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</si>
  <si>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</si>
  <si>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</si>
  <si>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</si>
  <si>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</si>
  <si>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</si>
  <si>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</si>
  <si>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</si>
  <si>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</si>
  <si>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</si>
  <si>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</si>
  <si>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</si>
  <si>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</si>
  <si>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</si>
  <si>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</si>
  <si>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</si>
  <si>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</si>
  <si>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</si>
  <si>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</si>
  <si>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</si>
  <si>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</si>
  <si>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</si>
  <si>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</si>
  <si>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</si>
  <si>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</si>
  <si>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</si>
  <si>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</si>
  <si>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</si>
  <si>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</si>
  <si>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</si>
  <si>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</si>
  <si>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</si>
  <si>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</si>
  <si>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</si>
  <si>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</si>
  <si>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</si>
  <si>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</si>
  <si>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</si>
  <si>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</si>
  <si>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</si>
  <si>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</si>
  <si>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</si>
  <si>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</si>
  <si>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</si>
  <si>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</si>
  <si>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</si>
  <si>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</si>
  <si>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</si>
  <si>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</si>
  <si>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</si>
  <si>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</si>
  <si>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</si>
  <si>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</si>
  <si>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</si>
  <si>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</si>
  <si>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</si>
  <si>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</si>
  <si>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</si>
  <si>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</si>
  <si>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</si>
  <si>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</si>
  <si>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</si>
  <si>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</si>
  <si>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</si>
  <si>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</si>
  <si>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</si>
  <si>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</si>
  <si>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</si>
  <si>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</si>
  <si>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</si>
  <si>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</si>
  <si>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</si>
  <si>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</si>
  <si>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</si>
  <si>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</si>
  <si>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</si>
  <si>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</si>
  <si>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</si>
  <si>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</si>
  <si>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</si>
  <si>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</si>
  <si>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</si>
  <si>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</si>
  <si>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</si>
  <si>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</si>
  <si>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</si>
  <si>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</si>
  <si>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</si>
  <si>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</si>
  <si>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</si>
  <si>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</si>
  <si>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</si>
  <si>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</si>
  <si>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</si>
  <si>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</si>
  <si>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</si>
  <si>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</si>
  <si>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</si>
  <si>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</si>
  <si>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</si>
  <si>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</si>
  <si>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</si>
  <si>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</si>
  <si>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</si>
  <si>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</si>
  <si>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</si>
  <si>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</si>
  <si>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</si>
  <si>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</si>
  <si>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</si>
  <si>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</si>
  <si>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</si>
  <si>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</si>
  <si>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</si>
  <si>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</si>
  <si>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</si>
  <si>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</si>
  <si>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</si>
  <si>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</si>
  <si>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</si>
  <si>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</si>
  <si>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</si>
  <si>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</si>
  <si>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</si>
  <si>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</si>
  <si>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</si>
  <si>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</si>
  <si>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</si>
  <si>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</si>
  <si>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</si>
  <si>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</si>
  <si>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</si>
  <si>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</si>
  <si>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</si>
  <si>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</si>
  <si>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</si>
  <si>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</si>
  <si>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</si>
  <si>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</si>
  <si>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</si>
  <si>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</si>
  <si>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</si>
  <si>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</si>
  <si>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</si>
  <si>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</si>
  <si>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</si>
  <si>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</si>
  <si>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</si>
  <si>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</si>
  <si>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</si>
  <si>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</si>
  <si>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</si>
  <si>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</si>
  <si>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</si>
  <si>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</si>
  <si>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</si>
  <si>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</si>
  <si>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</si>
  <si>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</si>
  <si>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</si>
  <si>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</si>
  <si>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</si>
  <si>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</si>
  <si>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</si>
  <si>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</si>
  <si>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</si>
  <si>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</si>
  <si>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</si>
  <si>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</si>
  <si>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</si>
  <si>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</si>
  <si>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</si>
  <si>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</si>
  <si>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</si>
  <si>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</si>
  <si>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</si>
  <si>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</si>
  <si>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</si>
  <si>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</si>
  <si>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</si>
  <si>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</si>
  <si>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</si>
  <si>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</si>
  <si>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</si>
  <si>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</si>
  <si>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</si>
  <si>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</si>
  <si>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</si>
  <si>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</si>
  <si>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</si>
  <si>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</si>
  <si>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</si>
  <si>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</si>
  <si>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</si>
  <si>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</si>
  <si>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</si>
  <si>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</si>
  <si>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</si>
  <si>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</si>
  <si>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</si>
  <si>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</si>
  <si>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</si>
  <si>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</si>
  <si>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</si>
  <si>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</si>
  <si>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</si>
  <si>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</si>
  <si>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</si>
  <si>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</si>
  <si>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</si>
  <si>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</si>
  <si>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</si>
  <si>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</si>
  <si>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</si>
  <si>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</si>
  <si>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</si>
  <si>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</si>
  <si>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</si>
  <si>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</si>
  <si>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</si>
  <si>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</si>
  <si>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</si>
  <si>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</si>
  <si>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</si>
  <si>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</si>
  <si>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</si>
  <si>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</si>
  <si>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</si>
  <si>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</si>
  <si>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</si>
  <si>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</si>
  <si>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</si>
  <si>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</si>
  <si>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</si>
  <si>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</si>
  <si>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</si>
  <si>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</si>
  <si>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</si>
  <si>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</si>
  <si>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</si>
  <si>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</si>
  <si>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</si>
  <si>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</si>
  <si>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</si>
  <si>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</si>
  <si>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</si>
  <si>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</si>
  <si>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</si>
  <si>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</si>
  <si>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</si>
  <si>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</si>
  <si>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</si>
  <si>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</si>
  <si>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</si>
  <si>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</si>
  <si>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</si>
  <si>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</si>
  <si>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</si>
  <si>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</si>
  <si>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</si>
  <si>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</si>
  <si>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</si>
  <si>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</si>
  <si>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</si>
  <si>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</si>
  <si>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</si>
  <si>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</si>
  <si>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</si>
  <si>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</si>
  <si>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</si>
  <si>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</si>
  <si>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</si>
  <si>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</si>
  <si>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</si>
  <si>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</si>
  <si>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</si>
  <si>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</si>
  <si>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</si>
  <si>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</si>
  <si>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</si>
  <si>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</si>
  <si>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</si>
  <si>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</si>
  <si>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</si>
  <si>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</si>
  <si>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</si>
  <si>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</si>
  <si>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</si>
  <si>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</si>
  <si>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</si>
  <si>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</si>
  <si>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</si>
  <si>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</si>
  <si>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</si>
  <si>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</si>
  <si>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</si>
  <si>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</si>
  <si>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</si>
  <si>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</si>
  <si>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</si>
  <si>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</si>
  <si>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</si>
  <si>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</si>
  <si>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</si>
  <si>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</si>
  <si>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</si>
  <si>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</si>
  <si>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</si>
  <si>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</si>
  <si>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</si>
  <si>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</si>
  <si>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</si>
  <si>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</si>
  <si>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</si>
  <si>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</si>
  <si>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</si>
  <si>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</si>
  <si>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</si>
  <si>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</si>
  <si>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</si>
  <si>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</si>
  <si>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</si>
  <si>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</si>
  <si>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</si>
  <si>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</si>
  <si>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</si>
  <si>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</si>
  <si>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</si>
  <si>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</si>
  <si>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</si>
  <si>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</si>
  <si>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</si>
  <si>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</si>
  <si>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</si>
  <si>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</si>
  <si>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</si>
  <si>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</si>
  <si>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</si>
  <si>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</si>
  <si>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</si>
  <si>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</si>
  <si>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</si>
  <si>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</si>
  <si>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</si>
  <si>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</si>
  <si>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</si>
  <si>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</si>
  <si>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</si>
  <si>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</si>
  <si>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</si>
  <si>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</si>
  <si>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</si>
  <si>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</si>
  <si>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</si>
  <si>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</si>
  <si>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</si>
  <si>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</si>
  <si>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</si>
  <si>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</si>
  <si>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</si>
  <si>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</si>
  <si>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</si>
  <si>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</si>
  <si>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</si>
  <si>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</si>
  <si>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</si>
  <si>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</si>
  <si>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</si>
  <si>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</si>
  <si>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</si>
  <si>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</si>
  <si>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</si>
  <si>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</si>
  <si>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</si>
  <si>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</si>
  <si>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</si>
  <si>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</si>
  <si>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</si>
  <si>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</si>
  <si>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</si>
  <si>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</si>
  <si>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</si>
  <si>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</si>
  <si>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</si>
  <si>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</si>
  <si>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</si>
  <si>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</si>
  <si>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</si>
  <si>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</si>
  <si>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</si>
  <si>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</si>
  <si>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</si>
  <si>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</si>
  <si>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</si>
  <si>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</si>
  <si>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</si>
  <si>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</si>
  <si>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</si>
  <si>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</si>
  <si>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</si>
  <si>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</si>
  <si>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</si>
  <si>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</si>
  <si>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</si>
  <si>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</si>
  <si>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</si>
  <si>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</si>
  <si>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</si>
  <si>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</si>
  <si>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</si>
  <si>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</si>
  <si>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</si>
  <si>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</si>
  <si>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</si>
  <si>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</si>
  <si>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</si>
  <si>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</si>
  <si>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</si>
  <si>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</si>
  <si>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</si>
  <si>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</si>
  <si>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</si>
  <si>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</si>
  <si>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</si>
  <si>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</si>
  <si>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</si>
  <si>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</si>
  <si>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</si>
  <si>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</si>
  <si>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</si>
  <si>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</si>
  <si>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</si>
  <si>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</si>
  <si>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</si>
  <si>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</si>
  <si>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</si>
  <si>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</si>
  <si>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</si>
  <si>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</si>
  <si>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</si>
  <si>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</si>
  <si>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</si>
  <si>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</si>
  <si>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</si>
  <si>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</si>
  <si>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</si>
  <si>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</si>
  <si>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</si>
  <si>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</si>
  <si>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</si>
  <si>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</si>
  <si>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</si>
  <si>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</si>
  <si>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</si>
  <si>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</si>
  <si>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</si>
  <si>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</si>
  <si>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</si>
  <si>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</si>
  <si>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</si>
  <si>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</si>
  <si>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</si>
  <si>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</si>
  <si>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</si>
  <si>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</si>
  <si>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</si>
  <si>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</si>
  <si>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</si>
  <si>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</si>
  <si>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</si>
  <si>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</si>
  <si>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</si>
  <si>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</si>
  <si>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</si>
  <si>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</si>
  <si>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</si>
  <si>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</si>
  <si>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</si>
  <si>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</si>
  <si>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</si>
  <si>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</si>
  <si>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</si>
  <si>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</si>
  <si>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</si>
  <si>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</si>
  <si>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</si>
  <si>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</si>
  <si>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</si>
  <si>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</si>
  <si>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</si>
  <si>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</si>
  <si>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</si>
  <si>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</si>
  <si>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</si>
  <si>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</si>
  <si>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</si>
  <si>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</si>
  <si>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</si>
  <si>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</si>
  <si>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</si>
  <si>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</si>
  <si>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</si>
  <si>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</si>
  <si>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</si>
  <si>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</si>
  <si>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</si>
  <si>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</si>
  <si>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</si>
  <si>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</si>
  <si>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</si>
  <si>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</si>
  <si>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</si>
  <si>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</si>
  <si>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</si>
  <si>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</si>
  <si>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</si>
  <si>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</si>
  <si>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</si>
  <si>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</si>
  <si>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</si>
  <si>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</si>
  <si>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</si>
  <si>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</si>
  <si>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</si>
  <si>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</si>
  <si>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</si>
  <si>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</si>
  <si>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</si>
  <si>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</si>
  <si>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</si>
  <si>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</si>
  <si>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</si>
  <si>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</si>
  <si>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</si>
  <si>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</si>
  <si>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</si>
  <si>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</si>
  <si>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</si>
  <si>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</si>
  <si>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</si>
  <si>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</si>
  <si>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</si>
  <si>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</si>
  <si>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</si>
  <si>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</si>
  <si>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</si>
  <si>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</si>
  <si>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</si>
  <si>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</si>
  <si>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</si>
  <si>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</si>
  <si>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</si>
  <si>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</si>
  <si>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</si>
  <si>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</si>
  <si>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</si>
  <si>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</si>
  <si>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</si>
  <si>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</si>
  <si>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</si>
  <si>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</si>
  <si>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</si>
  <si>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</si>
  <si>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</si>
  <si>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</si>
  <si>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</si>
  <si>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</si>
  <si>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</si>
  <si>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</si>
  <si>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</si>
  <si>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</si>
  <si>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</si>
  <si>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</si>
  <si>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</si>
  <si>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</si>
  <si>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</si>
  <si>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</si>
  <si>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</si>
  <si>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</si>
  <si>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</si>
  <si>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</si>
  <si>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</si>
  <si>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</si>
  <si>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</si>
  <si>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</si>
  <si>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</si>
  <si>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</si>
  <si>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</si>
  <si>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</si>
  <si>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</si>
  <si>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</si>
  <si>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</si>
  <si>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</si>
  <si>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</si>
  <si>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</si>
  <si>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</si>
  <si>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</si>
  <si>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</si>
  <si>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</si>
  <si>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</si>
  <si>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</si>
  <si>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</si>
  <si>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</si>
  <si>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</si>
  <si>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</si>
  <si>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</si>
  <si>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</si>
  <si>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</si>
  <si>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</si>
  <si>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</si>
  <si>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</si>
  <si>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</si>
  <si>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</si>
  <si>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</si>
  <si>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</si>
  <si>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</si>
  <si>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</si>
  <si>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</si>
  <si>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</si>
  <si>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</si>
  <si>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</si>
  <si>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</si>
  <si>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</si>
  <si>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</si>
  <si>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</si>
  <si>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</si>
  <si>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</si>
  <si>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</si>
  <si>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</si>
  <si>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</si>
  <si>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</si>
  <si>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</si>
  <si>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</si>
  <si>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</si>
  <si>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</si>
  <si>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</si>
  <si>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</si>
  <si>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</si>
  <si>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</si>
  <si>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</si>
  <si>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</si>
  <si>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</si>
  <si>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</si>
  <si>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</si>
  <si>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</si>
  <si>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</si>
  <si>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</si>
  <si>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</si>
  <si>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</si>
  <si>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</si>
  <si>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</si>
  <si>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</si>
  <si>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</si>
  <si>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</si>
  <si>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</si>
  <si>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</si>
  <si>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</si>
  <si>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</si>
  <si>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</si>
  <si>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</si>
  <si>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</si>
  <si>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</si>
  <si>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</si>
  <si>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</si>
  <si>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</si>
  <si>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</si>
  <si>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</si>
  <si>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</si>
  <si>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</si>
  <si>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</si>
  <si>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</si>
  <si>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</si>
  <si>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</si>
  <si>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</si>
  <si>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</si>
  <si>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</si>
  <si>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</si>
  <si>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</si>
  <si>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</si>
  <si>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</si>
  <si>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</si>
  <si>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</si>
  <si>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</si>
  <si>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</si>
  <si>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</si>
  <si>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</si>
  <si>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</si>
  <si>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</si>
  <si>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</si>
  <si>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</si>
  <si>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</si>
  <si>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</si>
  <si>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</si>
  <si>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</si>
  <si>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</si>
  <si>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</si>
  <si>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</si>
  <si>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</si>
  <si>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</si>
  <si>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</si>
  <si>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</si>
  <si>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</si>
  <si>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</si>
  <si>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</si>
  <si>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</si>
  <si>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</si>
  <si>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</si>
  <si>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</si>
  <si>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</si>
  <si>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</si>
  <si>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</si>
  <si>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</si>
  <si>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</si>
  <si>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</si>
  <si>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</si>
  <si>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</si>
  <si>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</si>
  <si>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</si>
  <si>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</si>
  <si>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</si>
  <si>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</si>
  <si>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</si>
  <si>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</si>
  <si>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</si>
  <si>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</si>
  <si>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</si>
  <si>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</si>
  <si>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</si>
  <si>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</si>
  <si>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</si>
  <si>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</si>
  <si>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</si>
  <si>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</si>
  <si>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</si>
  <si>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</si>
  <si>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</si>
  <si>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</si>
  <si>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</si>
  <si>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</si>
  <si>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</si>
  <si>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</si>
  <si>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</si>
  <si>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</si>
  <si>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</si>
  <si>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</si>
  <si>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</si>
  <si>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</si>
  <si>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</si>
  <si>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</si>
  <si>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</si>
  <si>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</si>
  <si>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</si>
  <si>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</si>
  <si>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</si>
  <si>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</si>
  <si>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</si>
  <si>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</si>
  <si>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</si>
  <si>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</si>
  <si>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</si>
  <si>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</si>
  <si>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</si>
  <si>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</si>
  <si>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</si>
  <si>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</si>
  <si>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</si>
  <si>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</si>
  <si>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</si>
  <si>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</si>
  <si>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</si>
  <si>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</si>
  <si>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</si>
  <si>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</si>
  <si>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</si>
  <si>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</si>
  <si>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</si>
  <si>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</si>
  <si>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</si>
  <si>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</si>
  <si>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</si>
  <si>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</si>
  <si>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</si>
  <si>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</si>
  <si>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</si>
  <si>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</si>
  <si>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</si>
  <si>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</si>
  <si>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</si>
  <si>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</si>
  <si>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</si>
  <si>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</si>
  <si>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</si>
  <si>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</si>
  <si>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</si>
  <si>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</si>
  <si>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</si>
  <si>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</si>
  <si>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</si>
  <si>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</si>
  <si>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</si>
  <si>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</si>
  <si>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</si>
  <si>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</si>
  <si>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</si>
  <si>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</si>
  <si>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</si>
  <si>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</si>
  <si>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</si>
  <si>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</si>
  <si>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</si>
  <si>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</si>
  <si>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</si>
  <si>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</si>
  <si>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</si>
  <si>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</si>
  <si>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</si>
  <si>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</si>
  <si>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</si>
  <si>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</si>
  <si>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</si>
  <si>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</si>
  <si>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</si>
  <si>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</si>
  <si>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</si>
  <si>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</si>
  <si>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</si>
  <si>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</si>
  <si>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</si>
  <si>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</si>
  <si>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</si>
  <si>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</si>
  <si>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</si>
  <si>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</si>
  <si>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</si>
  <si>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</si>
  <si>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</si>
  <si>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</si>
  <si>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</si>
  <si>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</si>
  <si>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</si>
  <si>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</si>
  <si>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</si>
  <si>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</si>
  <si>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</si>
  <si>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</si>
  <si>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</si>
  <si>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</si>
  <si>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</si>
  <si>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</si>
  <si>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</si>
  <si>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</si>
  <si>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</si>
  <si>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</si>
  <si>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</si>
  <si>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</si>
  <si>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</si>
  <si>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</si>
  <si>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</si>
  <si>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</si>
  <si>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</si>
  <si>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</si>
  <si>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</si>
  <si>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</si>
  <si>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</si>
  <si>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</si>
  <si>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</si>
  <si>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</si>
  <si>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</si>
  <si>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</si>
  <si>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</si>
  <si>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</si>
  <si>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</si>
  <si>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</si>
  <si>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</si>
  <si>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</si>
  <si>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</si>
  <si>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</si>
  <si>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</si>
  <si>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</si>
  <si>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</si>
  <si>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</si>
  <si>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</si>
  <si>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</si>
  <si>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</si>
  <si>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</si>
  <si>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</si>
  <si>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</si>
  <si>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</si>
  <si>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</si>
  <si>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</si>
  <si>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</si>
  <si>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</si>
  <si>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</si>
  <si>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</si>
  <si>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</si>
  <si>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</si>
  <si>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</si>
  <si>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</si>
  <si>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</si>
  <si>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</si>
  <si>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</si>
  <si>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</si>
  <si>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</si>
  <si>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</si>
  <si>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</si>
  <si>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</si>
  <si>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</si>
  <si>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</si>
  <si>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</si>
  <si>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</si>
  <si>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</si>
  <si>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</si>
  <si>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</si>
  <si>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</si>
  <si>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</si>
  <si>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</si>
  <si>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</si>
  <si>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</si>
  <si>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</si>
  <si>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</si>
  <si>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</si>
  <si>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</si>
  <si>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</si>
  <si>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</si>
  <si>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</si>
  <si>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</si>
  <si>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</si>
  <si>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</si>
  <si>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</si>
  <si>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</si>
  <si>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</si>
  <si>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</si>
  <si>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</si>
  <si>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</si>
  <si>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</si>
  <si>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</si>
  <si>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</si>
  <si>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</si>
  <si>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</si>
  <si>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</si>
  <si>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</si>
  <si>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</si>
  <si>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</si>
  <si>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</si>
  <si>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</si>
  <si>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</si>
  <si>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</si>
  <si>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</si>
  <si>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</si>
  <si>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</si>
  <si>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</si>
  <si>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</si>
  <si>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</si>
  <si>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</si>
  <si>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</si>
  <si>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</si>
  <si>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</si>
  <si>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</si>
  <si>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</si>
  <si>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</si>
  <si>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</si>
  <si>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</si>
  <si>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</si>
  <si>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</si>
  <si>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</si>
  <si>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</si>
  <si>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</si>
  <si>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</si>
  <si>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</si>
  <si>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</si>
  <si>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</si>
  <si>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</si>
  <si>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</si>
  <si>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</si>
  <si>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</si>
  <si>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</si>
  <si>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</si>
  <si>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</si>
  <si>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</si>
  <si>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</si>
  <si>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</si>
  <si>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</si>
  <si>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</si>
  <si>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</si>
  <si>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</si>
  <si>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</si>
  <si>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</si>
  <si>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</si>
  <si>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</si>
  <si>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</si>
  <si>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</si>
  <si>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</si>
  <si>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</si>
  <si>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</si>
  <si>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</si>
  <si>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</si>
  <si>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</si>
  <si>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</si>
  <si>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</si>
  <si>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</si>
  <si>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</si>
  <si>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</si>
  <si>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</si>
  <si>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</si>
  <si>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</si>
  <si>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</si>
  <si>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</si>
  <si>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</si>
  <si>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</si>
  <si>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</si>
  <si>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</si>
  <si>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</si>
  <si>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</si>
  <si>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</si>
  <si>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</si>
  <si>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</si>
  <si>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</si>
  <si>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</si>
  <si>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</si>
  <si>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</si>
  <si>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</si>
  <si>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</si>
  <si>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</si>
  <si>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</si>
  <si>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</si>
  <si>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</si>
  <si>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</si>
  <si>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</si>
  <si>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</si>
  <si>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</si>
  <si>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</si>
  <si>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</si>
  <si>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</si>
  <si>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</si>
  <si>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</si>
  <si>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</si>
  <si>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</si>
  <si>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</si>
  <si>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</si>
  <si>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</si>
  <si>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</si>
  <si>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</si>
  <si>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</si>
  <si>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</si>
  <si>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</si>
  <si>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</si>
  <si>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</si>
  <si>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</si>
  <si>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</si>
  <si>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</si>
  <si>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</si>
  <si>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</si>
  <si>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</si>
  <si>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</si>
  <si>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</si>
  <si>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</si>
  <si>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</si>
  <si>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</si>
  <si>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</si>
  <si>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</si>
  <si>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</si>
  <si>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</si>
  <si>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</si>
  <si>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</si>
  <si>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</si>
  <si>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</si>
  <si>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</si>
  <si>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</si>
  <si>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</si>
  <si>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</si>
  <si>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</si>
  <si>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</si>
  <si>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</si>
  <si>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</si>
  <si>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</si>
  <si>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</si>
  <si>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</si>
  <si>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</si>
  <si>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</si>
  <si>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</si>
  <si>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</si>
  <si>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</si>
  <si>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</si>
  <si>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</si>
  <si>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</si>
  <si>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</si>
  <si>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</si>
  <si>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</si>
  <si>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</si>
  <si>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</si>
  <si>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</si>
  <si>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</si>
  <si>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</si>
  <si>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</si>
  <si>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</si>
  <si>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</si>
  <si>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</si>
  <si>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</si>
  <si>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</si>
  <si>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</si>
  <si>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</si>
  <si>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</si>
  <si>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</si>
  <si>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</si>
  <si>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</si>
  <si>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</si>
  <si>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</si>
  <si>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</si>
  <si>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</si>
  <si>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</si>
  <si>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</si>
  <si>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</si>
  <si>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</si>
  <si>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</si>
  <si>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</si>
  <si>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</si>
  <si>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</si>
  <si>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</si>
  <si>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</si>
  <si>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</si>
  <si>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</si>
  <si>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</si>
  <si>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</si>
  <si>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</si>
  <si>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</si>
  <si>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</si>
  <si>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</si>
  <si>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</si>
  <si>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</si>
  <si>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</si>
  <si>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</si>
  <si>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</si>
  <si>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</si>
  <si>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</si>
  <si>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</si>
  <si>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</si>
  <si>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</si>
  <si>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</si>
  <si>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</si>
  <si>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</si>
  <si>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</si>
  <si>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</si>
  <si>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</si>
  <si>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</si>
  <si>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</si>
  <si>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</si>
  <si>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</si>
  <si>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</si>
  <si>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</si>
  <si>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</si>
  <si>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</si>
  <si>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</si>
  <si>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</si>
  <si>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</si>
  <si>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</si>
  <si>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</si>
  <si>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</si>
  <si>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</si>
  <si>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</si>
  <si>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</si>
  <si>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</si>
  <si>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</si>
  <si>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</si>
  <si>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</si>
  <si>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</si>
  <si>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</si>
  <si>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</si>
  <si>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</si>
  <si>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</si>
  <si>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</si>
  <si>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</si>
  <si>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</si>
  <si>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</si>
  <si>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</si>
  <si>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</si>
  <si>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</si>
  <si>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</si>
  <si>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</si>
  <si>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</si>
  <si>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</si>
  <si>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</si>
  <si>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</si>
  <si>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</si>
  <si>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</si>
  <si>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</si>
  <si>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</si>
  <si>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</si>
  <si>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</si>
  <si>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</si>
  <si>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</si>
  <si>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</si>
  <si>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</si>
  <si>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</si>
  <si>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</si>
  <si>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</si>
  <si>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</si>
  <si>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</si>
  <si>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</si>
  <si>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</si>
  <si>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</si>
  <si>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</si>
  <si>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</si>
  <si>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</si>
  <si>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</si>
  <si>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</si>
  <si>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</si>
  <si>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</si>
  <si>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</si>
  <si>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</si>
  <si>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</si>
  <si>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</si>
  <si>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</si>
  <si>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</si>
  <si>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</si>
  <si>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</si>
  <si>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</si>
  <si>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</si>
  <si>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</si>
  <si>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</si>
  <si>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</si>
  <si>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</si>
  <si>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</si>
  <si>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</si>
  <si>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</si>
  <si>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</si>
  <si>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</si>
  <si>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</si>
  <si>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</si>
  <si>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</si>
  <si>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</si>
  <si>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</si>
  <si>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</si>
  <si>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</si>
  <si>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</si>
  <si>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</si>
  <si>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</si>
  <si>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</si>
  <si>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</si>
  <si>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</si>
  <si>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</si>
  <si>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</si>
  <si>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</si>
  <si>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</si>
  <si>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</si>
  <si>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</si>
  <si>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</si>
  <si>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</si>
  <si>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</si>
  <si>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</si>
  <si>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</si>
  <si>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</si>
  <si>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</si>
  <si>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</si>
  <si>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</si>
  <si>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</si>
  <si>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</si>
  <si>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</si>
  <si>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</si>
  <si>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</si>
  <si>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</si>
  <si>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</si>
  <si>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</si>
  <si>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</si>
  <si>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</si>
  <si>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</si>
  <si>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</si>
  <si>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</si>
  <si>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</si>
  <si>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</si>
  <si>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</si>
  <si>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</si>
  <si>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</si>
  <si>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</si>
  <si>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</si>
  <si>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</si>
  <si>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</si>
  <si>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</si>
  <si>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</si>
  <si>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</si>
  <si>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</si>
  <si>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</si>
  <si>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</si>
  <si>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</si>
  <si>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</si>
  <si>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</si>
  <si>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</si>
  <si>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</si>
  <si>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</si>
  <si>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</si>
  <si>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</si>
  <si>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</si>
  <si>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</si>
  <si>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</si>
  <si>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</si>
  <si>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</si>
  <si>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</si>
  <si>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</si>
  <si>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</si>
  <si>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</si>
  <si>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</si>
  <si>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</si>
  <si>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</si>
  <si>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</si>
  <si>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</si>
  <si>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</si>
  <si>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</si>
  <si>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</si>
  <si>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</si>
  <si>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</si>
  <si>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</si>
  <si>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</si>
  <si>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</si>
  <si>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</si>
  <si>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</si>
  <si>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</si>
  <si>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</si>
  <si>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</si>
  <si>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</si>
  <si>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</si>
  <si>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</si>
  <si>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</si>
  <si>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</si>
  <si>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</si>
  <si>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</si>
  <si>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</si>
  <si>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</si>
  <si>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</si>
  <si>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</si>
  <si>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</si>
  <si>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</si>
  <si>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</si>
  <si>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</si>
  <si>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</si>
  <si>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</si>
  <si>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</si>
  <si>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</si>
  <si>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</si>
  <si>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</si>
  <si>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</si>
  <si>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</si>
  <si>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</si>
  <si>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</si>
  <si>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</si>
  <si>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</si>
  <si>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</si>
  <si>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</si>
  <si>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</si>
  <si>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</si>
  <si>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</si>
  <si>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</si>
  <si>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</si>
  <si>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</si>
  <si>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</si>
  <si>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</si>
  <si>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</si>
  <si>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</si>
  <si>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</si>
  <si>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</si>
  <si>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</si>
  <si>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</si>
  <si>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</si>
  <si>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</si>
  <si>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</si>
  <si>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</si>
  <si>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</si>
  <si>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</si>
  <si>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</si>
  <si>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</si>
  <si>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</si>
  <si>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</si>
  <si>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</si>
  <si>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</si>
  <si>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</si>
  <si>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</si>
  <si>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</si>
  <si>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</si>
  <si>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</si>
  <si>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</si>
  <si>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</si>
  <si>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</si>
  <si>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</si>
  <si>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</si>
  <si>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</si>
  <si>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</si>
  <si>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</si>
  <si>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</si>
  <si>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</si>
  <si>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</si>
  <si>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</si>
  <si>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</si>
  <si>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</si>
  <si>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</si>
  <si>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</si>
  <si>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</si>
  <si>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</si>
  <si>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</si>
  <si>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</si>
  <si>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</si>
  <si>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</si>
  <si>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</si>
  <si>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</si>
  <si>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</si>
  <si>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</si>
  <si>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</si>
  <si>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</si>
  <si>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</si>
  <si>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</si>
  <si>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</si>
  <si>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</si>
  <si>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</si>
  <si>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</si>
  <si>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</si>
  <si>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</si>
  <si>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</si>
  <si>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</si>
  <si>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</si>
  <si>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</si>
  <si>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</si>
  <si>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</si>
  <si>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</si>
  <si>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</si>
  <si>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</si>
  <si>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</si>
  <si>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</si>
  <si>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</si>
  <si>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</si>
  <si>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</si>
  <si>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</si>
  <si>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</si>
  <si>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</si>
  <si>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</si>
  <si>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</si>
  <si>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</si>
  <si>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</si>
  <si>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</si>
  <si>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</si>
  <si>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</si>
  <si>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</si>
  <si>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</si>
  <si>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</si>
  <si>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</si>
  <si>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</si>
  <si>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</si>
  <si>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</si>
  <si>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</si>
  <si>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</si>
  <si>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</si>
  <si>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</si>
  <si>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</si>
  <si>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</si>
  <si>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</si>
  <si>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</si>
  <si>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</si>
  <si>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</si>
  <si>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</si>
  <si>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</si>
  <si>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</si>
  <si>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</si>
  <si>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</si>
  <si>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</si>
  <si>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</si>
  <si>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</si>
  <si>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</si>
  <si>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</si>
  <si>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</si>
  <si>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</si>
  <si>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</si>
  <si>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</si>
  <si>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</si>
  <si>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</si>
  <si>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</si>
  <si>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</si>
  <si>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</si>
  <si>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</si>
  <si>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</si>
  <si>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</si>
  <si>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</si>
  <si>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</si>
  <si>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</si>
  <si>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</si>
  <si>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</si>
  <si>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</si>
  <si>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</si>
  <si>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</si>
  <si>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</si>
  <si>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</si>
  <si>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</si>
  <si>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</si>
  <si>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</si>
  <si>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</si>
  <si>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</si>
  <si>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</si>
  <si>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</si>
  <si>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</si>
  <si>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</si>
  <si>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</si>
  <si>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</si>
  <si>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</si>
  <si>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</si>
  <si>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</si>
  <si>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</si>
  <si>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</si>
  <si>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</si>
  <si>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</si>
  <si>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</si>
  <si>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</si>
  <si>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</si>
  <si>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</si>
  <si>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</si>
  <si>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</si>
  <si>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</si>
  <si>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</si>
  <si>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</si>
  <si>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</si>
  <si>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</si>
  <si>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</si>
  <si>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</si>
  <si>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</si>
  <si>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</si>
  <si>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</si>
  <si>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</si>
  <si>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</si>
  <si>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</si>
  <si>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</si>
  <si>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</si>
  <si>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</si>
  <si>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</si>
  <si>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</si>
  <si>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</si>
  <si>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</si>
  <si>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</si>
  <si>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</si>
  <si>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</si>
  <si>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</si>
  <si>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</si>
  <si>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</si>
  <si>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</si>
  <si>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</si>
  <si>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</si>
  <si>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</si>
  <si>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</si>
  <si>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</si>
  <si>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</si>
  <si>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</si>
  <si>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</si>
  <si>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</si>
  <si>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</si>
  <si>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</si>
  <si>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</si>
  <si>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</si>
  <si>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</si>
  <si>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</si>
  <si>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</si>
  <si>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</si>
  <si>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</si>
  <si>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</si>
  <si>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</si>
  <si>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</si>
  <si>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</si>
  <si>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</si>
  <si>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</si>
  <si>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</si>
  <si>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</si>
  <si>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</si>
  <si>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</si>
  <si>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</si>
  <si>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</si>
  <si>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</si>
  <si>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</si>
  <si>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</si>
  <si>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</si>
  <si>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</si>
  <si>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</si>
  <si>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</si>
  <si>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</si>
  <si>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</si>
  <si>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</si>
  <si>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</si>
  <si>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</si>
  <si>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</si>
  <si>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</si>
  <si>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</si>
  <si>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</si>
  <si>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</si>
  <si>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</si>
  <si>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</si>
  <si>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</si>
  <si>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</si>
  <si>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</si>
  <si>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</si>
  <si>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</si>
  <si>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</si>
  <si>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</si>
  <si>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</si>
  <si>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</si>
  <si>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</si>
  <si>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</si>
  <si>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</si>
  <si>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</si>
  <si>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</si>
  <si>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</si>
  <si>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</si>
  <si>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</si>
  <si>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</si>
  <si>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</si>
  <si>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</si>
  <si>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</si>
  <si>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</si>
  <si>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</si>
  <si>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</si>
  <si>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</si>
  <si>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</si>
  <si>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</si>
  <si>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</si>
  <si>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</si>
  <si>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</si>
  <si>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</si>
  <si>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</si>
  <si>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</si>
  <si>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</si>
  <si>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</si>
  <si>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</si>
  <si>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</si>
  <si>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</si>
  <si>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</si>
  <si>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</si>
  <si>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</si>
  <si>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</si>
  <si>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</si>
  <si>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</si>
  <si>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</si>
  <si>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</si>
  <si>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</si>
  <si>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</si>
  <si>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</si>
  <si>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</si>
  <si>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</si>
  <si>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</si>
  <si>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</si>
  <si>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</si>
  <si>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</si>
  <si>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</si>
  <si>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</si>
  <si>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</si>
  <si>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</si>
  <si>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</si>
  <si>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</si>
  <si>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</si>
  <si>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</si>
  <si>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</si>
  <si>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</si>
  <si>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</si>
  <si>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</si>
  <si>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</si>
  <si>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</si>
  <si>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</si>
  <si>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</si>
  <si>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</si>
  <si>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</si>
  <si>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</si>
  <si>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</si>
  <si>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</si>
  <si>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</si>
  <si>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</si>
  <si>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</si>
  <si>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</si>
  <si>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</si>
  <si>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</si>
  <si>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</si>
  <si>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</si>
  <si>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</si>
  <si>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</si>
  <si>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</si>
  <si>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</si>
  <si>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</si>
  <si>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</si>
  <si>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</si>
  <si>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</si>
  <si>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</si>
  <si>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</si>
  <si>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</si>
  <si>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</si>
  <si>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</si>
  <si>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</si>
  <si>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</si>
  <si>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</si>
  <si>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</si>
  <si>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</si>
  <si>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</si>
  <si>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</si>
  <si>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</si>
  <si>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</si>
  <si>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</si>
  <si>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</si>
  <si>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</si>
  <si>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</si>
  <si>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</si>
  <si>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</si>
  <si>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</si>
  <si>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</si>
  <si>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</si>
  <si>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</si>
  <si>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</si>
  <si>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</si>
  <si>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</si>
  <si>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</si>
  <si>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</si>
  <si>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</si>
  <si>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</si>
  <si>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</si>
  <si>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</si>
  <si>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</si>
  <si>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</si>
  <si>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</si>
  <si>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</si>
  <si>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</si>
  <si>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</si>
  <si>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</si>
  <si>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</si>
  <si>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</si>
  <si>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</si>
  <si>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</si>
  <si>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</si>
  <si>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</si>
  <si>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</si>
  <si>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</si>
  <si>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</si>
  <si>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</si>
  <si>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</si>
  <si>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</si>
  <si>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</si>
  <si>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</si>
  <si>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</si>
  <si>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</si>
  <si>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</si>
  <si>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</si>
  <si>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</si>
  <si>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</si>
  <si>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</si>
  <si>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</si>
  <si>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</si>
  <si>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</si>
  <si>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</si>
  <si>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</si>
  <si>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</si>
  <si>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</si>
  <si>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</si>
  <si>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</si>
  <si>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</si>
  <si>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</si>
  <si>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</si>
  <si>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</si>
  <si>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</si>
  <si>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</si>
  <si>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</si>
  <si>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</si>
  <si>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</si>
  <si>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</si>
  <si>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</si>
  <si>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</si>
  <si>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</si>
  <si>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</si>
  <si>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</si>
  <si>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</si>
  <si>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</si>
  <si>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</si>
  <si>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</si>
  <si>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</si>
  <si>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</si>
  <si>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</si>
  <si>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</si>
  <si>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</si>
  <si>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</si>
  <si>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</si>
  <si>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</si>
  <si>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</si>
  <si>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</si>
  <si>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</si>
  <si>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</si>
  <si>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</si>
  <si>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</si>
  <si>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</si>
  <si>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</si>
  <si>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</si>
  <si>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</si>
  <si>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</si>
  <si>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</si>
  <si>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</si>
  <si>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</si>
  <si>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</si>
  <si>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</si>
  <si>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</si>
  <si>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</si>
  <si>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</si>
  <si>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</si>
  <si>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</si>
  <si>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</si>
  <si>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</si>
  <si>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</si>
  <si>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</si>
  <si>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</si>
  <si>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</si>
  <si>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</si>
  <si>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</si>
  <si>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</si>
  <si>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</si>
  <si>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</si>
  <si>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</si>
  <si>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</si>
  <si>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</si>
  <si>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</si>
  <si>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</si>
  <si>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</si>
  <si>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</si>
  <si>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</si>
  <si>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</si>
  <si>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</si>
  <si>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</si>
  <si>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</si>
  <si>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</si>
  <si>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</si>
  <si>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</si>
  <si>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</si>
  <si>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</si>
  <si>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</si>
  <si>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</si>
  <si>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</si>
  <si>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</si>
  <si>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</si>
  <si>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</si>
  <si>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</si>
  <si>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</si>
  <si>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</si>
  <si>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</si>
  <si>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</si>
  <si>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</si>
  <si>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</si>
  <si>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</si>
  <si>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</si>
  <si>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</si>
  <si>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</si>
  <si>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</si>
  <si>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</si>
  <si>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</si>
  <si>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</si>
  <si>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</si>
  <si>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</si>
  <si>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</si>
  <si>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</si>
  <si>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</si>
  <si>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</si>
  <si>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</si>
  <si>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</si>
  <si>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</si>
  <si>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</si>
  <si>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</si>
  <si>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</si>
  <si>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</si>
  <si>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</si>
  <si>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</si>
  <si>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</si>
  <si>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</si>
  <si>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</si>
  <si>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</si>
  <si>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</si>
  <si>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</si>
  <si>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</si>
  <si>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</si>
  <si>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</si>
  <si>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</si>
  <si>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</si>
  <si>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</si>
  <si>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</si>
  <si>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</si>
  <si>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</si>
  <si>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</si>
  <si>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</si>
  <si>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</si>
  <si>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</si>
  <si>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</si>
  <si>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</si>
  <si>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</si>
  <si>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</si>
  <si>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</si>
  <si>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</si>
  <si>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</si>
  <si>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</si>
  <si>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</si>
  <si>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</si>
  <si>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</si>
  <si>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</si>
  <si>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</si>
  <si>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</si>
  <si>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</si>
  <si>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</si>
  <si>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</si>
  <si>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</si>
  <si>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</si>
  <si>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</si>
  <si>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</si>
  <si>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</si>
  <si>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</si>
  <si>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</si>
  <si>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</si>
  <si>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</si>
  <si>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</si>
  <si>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</si>
  <si>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</si>
  <si>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</si>
  <si>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</si>
  <si>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</si>
  <si>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</si>
  <si>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</si>
  <si>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</si>
  <si>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</si>
  <si>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</si>
  <si>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</si>
  <si>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</si>
  <si>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</si>
  <si>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</si>
  <si>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</si>
  <si>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</si>
  <si>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</si>
  <si>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</si>
  <si>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</si>
  <si>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</si>
  <si>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</si>
  <si>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</si>
  <si>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</si>
  <si>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</si>
  <si>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</si>
  <si>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</si>
  <si>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</si>
  <si>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</si>
  <si>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</si>
  <si>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</si>
  <si>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</si>
  <si>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</si>
  <si>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</si>
  <si>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</si>
  <si>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</si>
  <si>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</si>
  <si>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</si>
  <si>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</si>
  <si>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</si>
  <si>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</si>
  <si>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</si>
  <si>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</si>
  <si>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</si>
  <si>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</si>
  <si>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</si>
  <si>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</si>
  <si>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</si>
  <si>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</si>
  <si>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</si>
  <si>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</si>
  <si>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</si>
  <si>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</si>
  <si>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</si>
  <si>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</si>
  <si>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</si>
  <si>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</si>
  <si>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</si>
  <si>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</si>
  <si>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</si>
  <si>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</si>
  <si>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</si>
  <si>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</si>
  <si>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</si>
  <si>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</si>
  <si>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</si>
  <si>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</si>
  <si>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</si>
  <si>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</si>
  <si>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</si>
  <si>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</si>
  <si>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</si>
  <si>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</si>
  <si>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</si>
  <si>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</si>
  <si>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</si>
  <si>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</si>
  <si>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</si>
  <si>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</si>
  <si>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</si>
  <si>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</si>
  <si>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</si>
  <si>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</si>
  <si>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</si>
  <si>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</si>
  <si>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</si>
  <si>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</si>
  <si>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</si>
  <si>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</si>
  <si>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</si>
  <si>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</si>
  <si>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</si>
  <si>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</si>
  <si>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</si>
  <si>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</si>
  <si>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</si>
  <si>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</si>
  <si>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</si>
  <si>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</si>
  <si>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</si>
  <si>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</si>
  <si>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</si>
  <si>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</si>
  <si>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</si>
  <si>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</si>
  <si>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</si>
  <si>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</si>
  <si>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</si>
  <si>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</si>
  <si>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</si>
  <si>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</si>
  <si>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</si>
  <si>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</si>
  <si>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</si>
  <si>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</si>
  <si>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</si>
  <si>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</si>
  <si>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</si>
  <si>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</si>
  <si>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</si>
  <si>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</si>
  <si>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</si>
  <si>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</si>
  <si>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</si>
  <si>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</si>
  <si>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</si>
  <si>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</si>
  <si>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</si>
  <si>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</si>
  <si>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</si>
  <si>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</si>
  <si>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</si>
  <si>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</si>
  <si>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</si>
  <si>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</si>
  <si>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</si>
  <si>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</si>
  <si>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</si>
  <si>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</si>
  <si>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</si>
  <si>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</si>
  <si>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</si>
  <si>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</si>
  <si>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</si>
  <si>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</si>
  <si>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</si>
  <si>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</si>
  <si>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</si>
  <si>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</si>
  <si>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</si>
  <si>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</si>
  <si>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</si>
  <si>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</si>
  <si>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</si>
  <si>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</si>
  <si>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</si>
  <si>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</si>
  <si>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</si>
  <si>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</si>
  <si>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</si>
  <si>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</si>
  <si>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</si>
  <si>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</si>
  <si>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</si>
  <si>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</si>
  <si>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</si>
  <si>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</si>
  <si>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</si>
  <si>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</si>
  <si>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</si>
  <si>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</si>
  <si>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</si>
  <si>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</si>
  <si>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</si>
  <si>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</si>
  <si>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</si>
  <si>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</si>
  <si>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</si>
  <si>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</si>
  <si>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</si>
  <si>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</si>
  <si>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</si>
  <si>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</si>
  <si>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</si>
  <si>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</si>
  <si>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</si>
  <si>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</si>
  <si>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</si>
  <si>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</si>
  <si>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</si>
  <si>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</si>
  <si>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</si>
  <si>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</si>
  <si>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</si>
  <si>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</si>
  <si>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</si>
  <si>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</si>
  <si>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</si>
  <si>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</si>
  <si>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</si>
  <si>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</si>
  <si>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</si>
  <si>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</si>
  <si>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</si>
  <si>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</si>
  <si>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</si>
  <si>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</si>
  <si>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</si>
  <si>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</si>
  <si>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</si>
  <si>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</si>
  <si>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</si>
  <si>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</si>
  <si>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</si>
  <si>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</si>
  <si>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</si>
  <si>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</si>
  <si>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</si>
  <si>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</si>
  <si>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</si>
  <si>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</si>
  <si>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</si>
  <si>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</si>
  <si>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</si>
  <si>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</si>
  <si>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</si>
  <si>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</si>
  <si>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</si>
  <si>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</si>
  <si>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</si>
  <si>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</si>
  <si>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</si>
  <si>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</si>
  <si>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</si>
  <si>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</si>
  <si>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</si>
  <si>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</si>
  <si>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</si>
  <si>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</si>
  <si>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</si>
  <si>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</si>
  <si>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</si>
  <si>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</si>
  <si>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</si>
  <si>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</si>
  <si>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</si>
  <si>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</si>
  <si>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</si>
  <si>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</si>
  <si>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</si>
  <si>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</si>
  <si>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</si>
  <si>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</si>
  <si>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</si>
  <si>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</si>
  <si>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</si>
  <si>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</si>
  <si>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</si>
  <si>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</si>
  <si>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</si>
  <si>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</si>
  <si>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</si>
  <si>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</si>
  <si>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</si>
  <si>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</si>
  <si>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</si>
  <si>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</si>
  <si>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</si>
  <si>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</si>
  <si>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</si>
  <si>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</si>
  <si>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</si>
  <si>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</si>
  <si>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</si>
  <si>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</si>
  <si>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</si>
  <si>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</si>
  <si>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</si>
  <si>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</si>
  <si>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</si>
  <si>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</si>
  <si>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</si>
  <si>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</si>
  <si>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</si>
  <si>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</si>
  <si>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</si>
  <si>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</si>
  <si>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</si>
  <si>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</si>
  <si>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</si>
  <si>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</si>
  <si>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</si>
  <si>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</si>
  <si>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</si>
  <si>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</si>
  <si>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</si>
  <si>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</si>
  <si>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</si>
  <si>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</si>
  <si>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</si>
  <si>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</si>
  <si>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</si>
  <si>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</si>
  <si>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</si>
  <si>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</si>
  <si>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</si>
  <si>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</si>
  <si>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</si>
  <si>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</si>
  <si>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</si>
  <si>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</si>
  <si>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</si>
  <si>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</si>
  <si>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</si>
  <si>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</si>
  <si>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</si>
  <si>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</si>
  <si>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</si>
  <si>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</si>
  <si>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</si>
  <si>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</si>
  <si>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</si>
  <si>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</si>
  <si>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</si>
  <si>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</si>
  <si>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</si>
  <si>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</si>
  <si>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</si>
  <si>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</si>
  <si>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</si>
  <si>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</si>
  <si>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</si>
  <si>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</si>
  <si>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</si>
  <si>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</si>
  <si>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</si>
  <si>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</si>
  <si>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</si>
  <si>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</si>
  <si>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</si>
  <si>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</si>
  <si>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</si>
  <si>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</si>
  <si>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</si>
  <si>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</si>
  <si>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</si>
  <si>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</si>
  <si>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</si>
  <si>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</si>
  <si>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</si>
  <si>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</si>
  <si>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</si>
  <si>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</si>
  <si>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</si>
  <si>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</si>
  <si>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</si>
  <si>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</si>
  <si>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</si>
  <si>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</si>
  <si>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</si>
  <si>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</si>
  <si>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</si>
  <si>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</si>
  <si>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</si>
  <si>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</si>
  <si>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</si>
  <si>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</si>
  <si>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</si>
  <si>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</si>
  <si>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</si>
  <si>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</si>
  <si>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</si>
  <si>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</si>
  <si>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</si>
  <si>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</si>
  <si>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</si>
  <si>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</si>
  <si>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</si>
  <si>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</si>
  <si>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</si>
  <si>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</si>
  <si>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</si>
  <si>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</si>
  <si>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</si>
  <si>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</si>
  <si>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</si>
  <si>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</si>
  <si>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</si>
  <si>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</si>
  <si>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</si>
  <si>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</si>
  <si>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</si>
  <si>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</si>
  <si>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</si>
  <si>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</si>
  <si>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</si>
  <si>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</si>
  <si>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</si>
  <si>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</si>
  <si>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</si>
  <si>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</si>
  <si>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</si>
  <si>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</si>
  <si>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</si>
  <si>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</si>
  <si>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</si>
  <si>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</si>
  <si>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</si>
  <si>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</si>
  <si>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</si>
  <si>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</si>
  <si>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</si>
  <si>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</si>
  <si>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</si>
  <si>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</si>
  <si>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</si>
  <si>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</si>
  <si>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</si>
  <si>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</si>
  <si>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</si>
  <si>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</si>
  <si>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</si>
  <si>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</si>
  <si>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</si>
  <si>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</si>
  <si>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</si>
  <si>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</si>
  <si>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</si>
  <si>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</si>
  <si>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</si>
  <si>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</si>
  <si>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</si>
  <si>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</si>
  <si>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</si>
  <si>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</si>
  <si>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</si>
  <si>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</si>
  <si>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</si>
  <si>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</si>
  <si>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</si>
  <si>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</si>
  <si>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</si>
  <si>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</si>
  <si>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</si>
  <si>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</si>
  <si>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</si>
  <si>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</si>
  <si>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</si>
  <si>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</si>
  <si>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</si>
  <si>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</si>
  <si>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</si>
  <si>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</si>
  <si>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</si>
  <si>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</si>
  <si>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</si>
  <si>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</si>
  <si>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</si>
  <si>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</si>
  <si>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</si>
  <si>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</si>
  <si>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</si>
  <si>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</si>
  <si>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</si>
  <si>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</si>
  <si>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</si>
  <si>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</si>
  <si>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</si>
  <si>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</si>
  <si>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</si>
  <si>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</si>
  <si>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</si>
  <si>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</si>
  <si>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</si>
  <si>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</si>
  <si>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</si>
  <si>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</si>
  <si>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</si>
  <si>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</si>
  <si>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</si>
  <si>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</si>
  <si>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</si>
  <si>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</si>
  <si>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</si>
  <si>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</si>
  <si>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</si>
  <si>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</si>
  <si>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</si>
  <si>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</si>
  <si>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</si>
  <si>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</si>
  <si>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</si>
  <si>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</si>
  <si>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</si>
  <si>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</si>
  <si>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</si>
  <si>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</si>
  <si>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</si>
  <si>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</si>
  <si>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</si>
  <si>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</si>
  <si>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</si>
  <si>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</si>
  <si>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</si>
  <si>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</si>
  <si>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</si>
  <si>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</si>
  <si>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</si>
  <si>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</si>
  <si>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</si>
  <si>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</si>
  <si>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</si>
  <si>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</si>
  <si>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</si>
  <si>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</si>
  <si>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</si>
  <si>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</si>
  <si>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</si>
  <si>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</si>
  <si>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</si>
  <si>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</si>
  <si>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</si>
  <si>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</si>
  <si>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</si>
  <si>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</si>
  <si>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</si>
  <si>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</si>
  <si>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</si>
  <si>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</si>
  <si>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</si>
  <si>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</si>
  <si>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</si>
  <si>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</si>
  <si>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</si>
  <si>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</si>
  <si>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</si>
  <si>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</si>
  <si>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</si>
  <si>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</si>
  <si>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</si>
  <si>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</si>
  <si>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</si>
  <si>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</si>
  <si>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</si>
  <si>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</si>
  <si>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</si>
  <si>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</si>
  <si>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</si>
  <si>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</si>
  <si>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</si>
  <si>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</si>
  <si>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</si>
  <si>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</si>
  <si>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</si>
  <si>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</si>
  <si>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</si>
  <si>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</si>
  <si>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</si>
  <si>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</si>
  <si>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</si>
  <si>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</si>
  <si>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</si>
  <si>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</si>
  <si>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</si>
  <si>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</si>
  <si>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</si>
  <si>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</si>
  <si>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</si>
  <si>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</si>
  <si>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</si>
  <si>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</si>
  <si>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</si>
  <si>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</si>
  <si>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</si>
  <si>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</si>
  <si>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</si>
  <si>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</si>
  <si>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</si>
  <si>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</si>
  <si>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</si>
  <si>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</si>
  <si>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</si>
  <si>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</si>
  <si>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</si>
  <si>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</si>
  <si>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</si>
  <si>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</si>
  <si>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</si>
  <si>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</si>
  <si>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</si>
  <si>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</si>
  <si>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</si>
  <si>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</si>
  <si>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</si>
  <si>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</si>
  <si>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</si>
  <si>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</si>
  <si>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</si>
  <si>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</si>
  <si>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</si>
  <si>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</si>
  <si>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</si>
  <si>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</si>
  <si>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</si>
  <si>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</si>
  <si>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</si>
  <si>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</si>
  <si>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</si>
  <si>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</si>
  <si>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</si>
  <si>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</si>
  <si>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</si>
  <si>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</si>
  <si>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</si>
  <si>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</si>
  <si>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</si>
  <si>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</si>
  <si>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</si>
  <si>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</si>
  <si>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</si>
  <si>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</si>
  <si>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</si>
  <si>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</si>
  <si>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</si>
  <si>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</si>
  <si>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</si>
  <si>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</si>
  <si>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</si>
  <si>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</si>
  <si>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</si>
  <si>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</si>
  <si>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</si>
  <si>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</si>
  <si>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</si>
  <si>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</si>
  <si>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</si>
  <si>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</si>
  <si>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</si>
  <si>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</si>
  <si>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</si>
  <si>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</si>
  <si>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</si>
  <si>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</si>
  <si>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</si>
  <si>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</si>
  <si>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</si>
  <si>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</si>
  <si>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</si>
  <si>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</si>
  <si>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</si>
  <si>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</si>
  <si>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</si>
  <si>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</si>
  <si>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</si>
  <si>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</si>
  <si>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</si>
  <si>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</si>
  <si>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</si>
  <si>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</si>
  <si>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</si>
  <si>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</si>
  <si>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</si>
  <si>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</si>
  <si>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</si>
  <si>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</si>
  <si>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</si>
  <si>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</si>
  <si>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</si>
  <si>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</si>
  <si>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</si>
  <si>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</si>
  <si>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</si>
  <si>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</si>
  <si>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</si>
  <si>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</si>
  <si>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</si>
  <si>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</si>
  <si>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</si>
  <si>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</si>
  <si>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</si>
  <si>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</si>
  <si>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</si>
  <si>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</si>
  <si>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</si>
  <si>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</si>
  <si>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</si>
  <si>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</si>
  <si>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</si>
  <si>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</si>
  <si>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</si>
  <si>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</si>
  <si>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</si>
  <si>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</si>
  <si>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</si>
  <si>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</si>
  <si>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</si>
  <si>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</si>
  <si>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</si>
  <si>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</si>
  <si>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</si>
  <si>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</si>
  <si>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</si>
  <si>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</si>
  <si>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</si>
  <si>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</si>
  <si>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</si>
  <si>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</si>
  <si>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</si>
  <si>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</si>
  <si>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</si>
  <si>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</si>
  <si>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</si>
  <si>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</si>
  <si>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</si>
  <si>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</si>
  <si>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</si>
  <si>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</si>
  <si>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</si>
  <si>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</si>
  <si>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</si>
  <si>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</si>
  <si>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</si>
  <si>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</si>
  <si>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</si>
  <si>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</si>
  <si>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</si>
  <si>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</si>
  <si>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</si>
  <si>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</si>
  <si>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</si>
  <si>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</si>
  <si>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</si>
  <si>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</si>
  <si>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</si>
  <si>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</si>
  <si>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</si>
  <si>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</si>
  <si>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</si>
  <si>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</si>
  <si>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</si>
  <si>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</si>
  <si>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</si>
  <si>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</si>
  <si>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</si>
  <si>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</si>
  <si>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</si>
  <si>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</si>
  <si>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</si>
  <si>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</si>
  <si>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</si>
  <si>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</si>
  <si>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</si>
  <si>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</si>
  <si>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</si>
  <si>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</si>
  <si>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</si>
  <si>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</si>
  <si>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</si>
  <si>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</si>
  <si>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</si>
  <si>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</si>
  <si>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</si>
  <si>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</si>
  <si>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</si>
  <si>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</si>
  <si>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</si>
  <si>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</si>
  <si>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</si>
  <si>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</si>
  <si>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</si>
  <si>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</si>
  <si>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</si>
  <si>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</si>
  <si>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</si>
  <si>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</si>
  <si>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</si>
  <si>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</si>
  <si>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</si>
  <si>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</si>
  <si>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</si>
  <si>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</si>
  <si>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</si>
  <si>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</si>
  <si>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</si>
  <si>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</si>
  <si>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</si>
  <si>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</si>
  <si>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</si>
  <si>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</si>
  <si>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</si>
  <si>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</si>
  <si>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</si>
  <si>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</si>
  <si>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</si>
  <si>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</si>
  <si>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</si>
  <si>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</si>
  <si>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</si>
  <si>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</si>
  <si>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</si>
  <si>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</si>
  <si>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</si>
  <si>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</si>
  <si>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</si>
  <si>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</si>
  <si>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</si>
  <si>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</si>
  <si>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</si>
  <si>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</si>
  <si>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</si>
  <si>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</si>
  <si>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</si>
  <si>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</si>
  <si>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</si>
  <si>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</si>
  <si>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</si>
  <si>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</si>
  <si>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</si>
  <si>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</si>
  <si>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</si>
  <si>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</si>
  <si>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</si>
  <si>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</si>
  <si>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</si>
  <si>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</si>
  <si>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</si>
  <si>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</si>
  <si>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</si>
  <si>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</si>
  <si>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</si>
  <si>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</si>
  <si>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</si>
  <si>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</si>
  <si>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</si>
  <si>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</si>
  <si>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</si>
  <si>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</si>
  <si>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</si>
  <si>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</si>
  <si>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</si>
  <si>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</si>
  <si>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</si>
  <si>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</si>
  <si>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</si>
  <si>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</si>
  <si>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</si>
  <si>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</si>
  <si>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</si>
  <si>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</si>
  <si>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</si>
  <si>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</si>
  <si>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</si>
  <si>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</si>
  <si>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</si>
  <si>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</si>
  <si>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</si>
  <si>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</si>
  <si>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</si>
  <si>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</si>
  <si>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</si>
  <si>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</si>
  <si>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</si>
  <si>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</si>
  <si>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</si>
  <si>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</si>
  <si>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</si>
  <si>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</si>
  <si>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</si>
  <si>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</si>
  <si>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</si>
  <si>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</si>
  <si>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</si>
  <si>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</si>
  <si>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</si>
  <si>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</si>
  <si>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</si>
  <si>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</si>
  <si>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</si>
  <si>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</si>
  <si>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</si>
  <si>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</si>
  <si>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</si>
  <si>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</si>
  <si>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</si>
  <si>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</si>
  <si>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</si>
  <si>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</si>
  <si>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</si>
  <si>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</si>
  <si>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</si>
  <si>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</si>
  <si>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</si>
  <si>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</si>
  <si>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</si>
  <si>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</si>
  <si>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</si>
  <si>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</si>
  <si>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</si>
  <si>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</si>
  <si>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</si>
  <si>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</si>
  <si>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</si>
  <si>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</si>
  <si>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</si>
  <si>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</si>
  <si>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</si>
  <si>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</si>
  <si>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</si>
  <si>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</si>
  <si>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</si>
  <si>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</si>
  <si>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</si>
  <si>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</si>
  <si>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</si>
  <si>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</si>
  <si>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</si>
  <si>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</si>
  <si>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</si>
  <si>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</si>
  <si>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</si>
  <si>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</si>
  <si>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</si>
  <si>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</si>
  <si>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</si>
  <si>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</si>
  <si>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</si>
  <si>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</si>
  <si>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</si>
  <si>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</si>
  <si>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</si>
  <si>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</si>
  <si>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</si>
  <si>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</si>
  <si>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</si>
  <si>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</si>
  <si>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</si>
  <si>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</si>
  <si>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</si>
  <si>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</si>
  <si>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</si>
  <si>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</si>
  <si>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</si>
  <si>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</si>
  <si>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</si>
  <si>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</si>
  <si>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</si>
  <si>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</si>
  <si>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</si>
  <si>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</si>
  <si>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</si>
  <si>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</si>
  <si>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</si>
  <si>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</si>
  <si>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</si>
  <si>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</si>
  <si>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</si>
  <si>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</si>
  <si>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</si>
  <si>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</si>
  <si>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</si>
  <si>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</si>
  <si>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</si>
  <si>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</si>
  <si>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</si>
  <si>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</si>
  <si>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</si>
  <si>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</si>
  <si>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</si>
  <si>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</si>
  <si>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</si>
  <si>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</si>
  <si>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</si>
  <si>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</si>
  <si>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</si>
  <si>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</si>
  <si>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</si>
  <si>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</si>
  <si>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</si>
  <si>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</si>
  <si>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</si>
  <si>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</si>
  <si>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</si>
  <si>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</si>
  <si>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</si>
  <si>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</si>
  <si>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</si>
  <si>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</si>
  <si>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</si>
  <si>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</si>
  <si>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</si>
  <si>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</si>
  <si>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</si>
  <si>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</si>
  <si>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</si>
  <si>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</si>
  <si>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</si>
  <si>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</si>
  <si>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</si>
  <si>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</si>
  <si>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</si>
  <si>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</si>
  <si>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</si>
  <si>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</si>
  <si>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</si>
  <si>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</si>
  <si>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</si>
  <si>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</si>
  <si>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</si>
  <si>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</si>
  <si>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</si>
  <si>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</si>
  <si>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</si>
  <si>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</si>
  <si>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</si>
  <si>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</si>
  <si>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</si>
  <si>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</si>
  <si>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</si>
  <si>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</si>
  <si>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</si>
  <si>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</si>
  <si>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</si>
  <si>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</si>
  <si>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</si>
  <si>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</si>
  <si>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</si>
  <si>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</si>
  <si>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</si>
  <si>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</si>
  <si>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</si>
  <si>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</si>
  <si>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</si>
  <si>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</si>
  <si>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</si>
  <si>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</si>
  <si>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</si>
  <si>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</si>
  <si>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</si>
  <si>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</si>
  <si>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</si>
  <si>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</si>
  <si>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</si>
  <si>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</si>
  <si>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</si>
  <si>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</si>
  <si>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</si>
  <si>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</si>
  <si>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</si>
  <si>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</si>
  <si>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</si>
  <si>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</si>
  <si>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</si>
  <si>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</si>
  <si>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</si>
  <si>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</si>
  <si>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</si>
  <si>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</si>
  <si>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</si>
  <si>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</si>
  <si>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</si>
  <si>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</si>
  <si>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</si>
  <si>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</si>
  <si>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</si>
  <si>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</si>
  <si>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</si>
  <si>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</si>
  <si>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</si>
  <si>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</si>
  <si>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</si>
  <si>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</si>
  <si>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</si>
  <si>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</si>
  <si>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</si>
  <si>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</si>
  <si>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</si>
  <si>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</si>
  <si>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</si>
  <si>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</si>
  <si>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</si>
  <si>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</si>
  <si>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</si>
  <si>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</si>
  <si>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</si>
  <si>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</si>
  <si>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</si>
  <si>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</si>
  <si>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</si>
  <si>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</si>
  <si>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</si>
  <si>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</si>
  <si>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</si>
  <si>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</si>
  <si>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</si>
  <si>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</si>
  <si>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</si>
  <si>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</si>
  <si>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</si>
  <si>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</si>
  <si>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</si>
  <si>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</si>
  <si>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</si>
  <si>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</si>
  <si>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</si>
  <si>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</si>
  <si>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</si>
  <si>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</si>
  <si>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</si>
  <si>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</si>
  <si>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</si>
  <si>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</si>
  <si>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</si>
  <si>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</si>
  <si>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</si>
  <si>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</si>
  <si>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</si>
  <si>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</si>
  <si>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</si>
  <si>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</si>
  <si>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</si>
  <si>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</si>
  <si>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</si>
  <si>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</si>
  <si>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</si>
  <si>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</si>
  <si>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</si>
  <si>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</si>
  <si>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</si>
  <si>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</si>
  <si>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</si>
  <si>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</si>
  <si>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</si>
  <si>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</si>
  <si>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</si>
  <si>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</si>
  <si>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</si>
  <si>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</si>
  <si>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</si>
  <si>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</si>
  <si>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</si>
  <si>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</si>
  <si>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</si>
  <si>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</si>
  <si>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</si>
  <si>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</si>
  <si>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</si>
  <si>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</si>
  <si>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</si>
  <si>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</si>
  <si>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</si>
  <si>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</si>
  <si>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</si>
  <si>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</si>
  <si>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</si>
  <si>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</si>
  <si>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</si>
  <si>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</si>
  <si>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</si>
  <si>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</si>
  <si>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</si>
  <si>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</si>
  <si>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</si>
  <si>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</si>
  <si>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</si>
  <si>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</si>
  <si>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</si>
  <si>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</si>
  <si>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</si>
  <si>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</si>
  <si>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</si>
  <si>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</si>
  <si>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</si>
  <si>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</si>
  <si>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</si>
  <si>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</si>
  <si>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</si>
  <si>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</si>
  <si>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</si>
  <si>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</si>
  <si>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</si>
  <si>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</si>
  <si>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</si>
  <si>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</si>
  <si>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</si>
  <si>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</si>
  <si>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</si>
  <si>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</si>
  <si>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</si>
  <si>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</si>
  <si>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</si>
  <si>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</si>
  <si>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</si>
  <si>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</si>
  <si>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</si>
  <si>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</si>
  <si>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</si>
  <si>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</si>
  <si>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</si>
  <si>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</si>
  <si>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</si>
  <si>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</si>
  <si>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</si>
  <si>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</si>
  <si>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</si>
  <si>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</si>
  <si>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</si>
  <si>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</si>
  <si>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</si>
  <si>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</si>
  <si>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</si>
  <si>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</si>
  <si>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</si>
  <si>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</si>
  <si>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</si>
  <si>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</si>
  <si>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</si>
  <si>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</si>
  <si>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</si>
  <si>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</si>
  <si>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</si>
  <si>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</si>
  <si>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</si>
  <si>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</si>
  <si>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</si>
  <si>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</si>
  <si>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</si>
  <si>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</si>
  <si>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</si>
  <si>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</si>
  <si>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</si>
  <si>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</si>
  <si>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</si>
  <si>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</si>
  <si>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</si>
  <si>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</si>
  <si>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</si>
  <si>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</si>
  <si>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</si>
  <si>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</si>
  <si>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</si>
  <si>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</si>
  <si>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</si>
  <si>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</si>
  <si>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</si>
  <si>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</si>
  <si>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</si>
  <si>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</si>
  <si>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</si>
  <si>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</si>
  <si>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</si>
  <si>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</si>
  <si>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</si>
  <si>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</si>
  <si>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</si>
  <si>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</si>
  <si>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</si>
  <si>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</si>
  <si>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</si>
  <si>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</si>
  <si>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</si>
  <si>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</si>
  <si>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</si>
  <si>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</si>
  <si>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</si>
  <si>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</si>
  <si>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</si>
  <si>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</si>
  <si>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</si>
  <si>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</si>
  <si>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</si>
  <si>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</si>
  <si>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</si>
  <si>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</si>
  <si>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</si>
  <si>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</si>
  <si>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</si>
  <si>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</si>
  <si>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</si>
  <si>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</si>
  <si>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</si>
  <si>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</si>
  <si>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</si>
  <si>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</si>
  <si>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</si>
  <si>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</si>
  <si>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</si>
  <si>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</si>
  <si>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</si>
  <si>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</si>
  <si>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</si>
  <si>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</si>
  <si>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</si>
  <si>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</si>
  <si>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</si>
  <si>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</si>
  <si>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</si>
  <si>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</si>
  <si>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</si>
  <si>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</si>
  <si>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</si>
  <si>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</si>
  <si>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</si>
  <si>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</si>
  <si>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</si>
  <si>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</si>
  <si>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</si>
  <si>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</si>
  <si>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</si>
  <si>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</si>
  <si>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</si>
  <si>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</si>
  <si>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</si>
  <si>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</si>
  <si>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</si>
  <si>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</si>
  <si>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</si>
  <si>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</si>
  <si>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</si>
  <si>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</si>
  <si>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</si>
  <si>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</si>
  <si>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</si>
  <si>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</si>
  <si>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</si>
  <si>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</si>
  <si>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</si>
  <si>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</si>
  <si>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</si>
  <si>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</si>
  <si>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</si>
  <si>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</si>
  <si>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</si>
  <si>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</si>
  <si>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</si>
  <si>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</si>
  <si>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</si>
  <si>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</si>
  <si>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</si>
  <si>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</si>
  <si>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</si>
  <si>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</si>
  <si>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</si>
  <si>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</si>
  <si>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</si>
  <si>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</si>
  <si>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</si>
  <si>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</si>
  <si>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</si>
  <si>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</si>
  <si>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</si>
  <si>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</si>
  <si>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</si>
  <si>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</si>
  <si>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</si>
  <si>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</si>
  <si>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</si>
  <si>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</si>
  <si>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</si>
  <si>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</si>
  <si>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</si>
  <si>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</si>
  <si>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</si>
  <si>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</si>
  <si>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</si>
  <si>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</si>
  <si>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</si>
  <si>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</si>
  <si>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</si>
  <si>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</si>
  <si>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</si>
  <si>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</si>
  <si>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</si>
  <si>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</si>
  <si>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</si>
  <si>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</si>
  <si>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</si>
  <si>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</si>
  <si>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</si>
  <si>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</si>
  <si>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</si>
  <si>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</si>
  <si>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</si>
  <si>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</si>
  <si>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</si>
  <si>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</si>
  <si>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</si>
  <si>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</si>
  <si>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</si>
  <si>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</si>
  <si>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</si>
  <si>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</si>
  <si>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</si>
  <si>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</si>
  <si>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</si>
  <si>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</si>
  <si>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</si>
  <si>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</si>
  <si>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</si>
  <si>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</si>
  <si>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</si>
  <si>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</si>
  <si>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</si>
  <si>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</si>
  <si>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</si>
  <si>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</si>
  <si>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</si>
  <si>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</si>
  <si>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</si>
  <si>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</si>
  <si>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</si>
  <si>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</si>
  <si>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</si>
  <si>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</si>
  <si>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</si>
  <si>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</si>
  <si>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</si>
  <si>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</si>
  <si>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</si>
  <si>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</si>
  <si>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</si>
  <si>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</si>
  <si>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</si>
  <si>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</si>
  <si>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</si>
  <si>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</si>
  <si>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</si>
  <si>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</si>
  <si>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</si>
  <si>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</si>
  <si>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</si>
  <si>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</si>
  <si>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</si>
  <si>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</si>
  <si>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</si>
  <si>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</si>
  <si>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</si>
  <si>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</si>
  <si>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</si>
  <si>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</si>
  <si>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</si>
  <si>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</si>
  <si>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</si>
  <si>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</si>
  <si>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</si>
  <si>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</si>
  <si>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</si>
  <si>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</si>
  <si>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</si>
  <si>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</si>
  <si>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</si>
  <si>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</si>
  <si>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</si>
  <si>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</si>
  <si>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</si>
  <si>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</si>
  <si>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</si>
  <si>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</si>
  <si>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</si>
  <si>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</si>
  <si>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</si>
  <si>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</si>
  <si>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</si>
  <si>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</si>
  <si>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</si>
  <si>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</si>
  <si>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</si>
  <si>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</si>
  <si>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</si>
  <si>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</si>
  <si>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</si>
  <si>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</si>
  <si>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</si>
  <si>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</si>
  <si>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</si>
  <si>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</si>
  <si>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</si>
  <si>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</si>
  <si>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</si>
  <si>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</si>
  <si>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</si>
  <si>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</si>
  <si>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</si>
  <si>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</si>
  <si>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</si>
  <si>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</si>
  <si>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</si>
  <si>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</si>
  <si>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</si>
  <si>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</si>
  <si>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</si>
  <si>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</si>
  <si>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</si>
  <si>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</si>
  <si>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</si>
  <si>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</si>
  <si>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</si>
  <si>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</si>
  <si>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</si>
  <si>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</si>
  <si>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</si>
  <si>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</si>
  <si>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</si>
  <si>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</si>
  <si>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</si>
  <si>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</si>
  <si>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</si>
  <si>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</si>
  <si>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</si>
  <si>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</si>
  <si>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</si>
  <si>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</si>
  <si>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</si>
  <si>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</si>
  <si>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</si>
  <si>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</si>
  <si>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</si>
  <si>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</si>
  <si>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</si>
  <si>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</si>
  <si>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</si>
  <si>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</si>
  <si>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</si>
  <si>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</si>
  <si>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</si>
  <si>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</si>
  <si>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</si>
  <si>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</si>
  <si>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</si>
  <si>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</si>
  <si>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</si>
  <si>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</si>
  <si>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</si>
  <si>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</si>
  <si>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</si>
  <si>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</si>
  <si>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</si>
  <si>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</si>
  <si>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</si>
  <si>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</si>
  <si>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</si>
  <si>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</si>
  <si>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</si>
  <si>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</si>
  <si>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</si>
  <si>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</si>
  <si>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</si>
  <si>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</si>
  <si>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</si>
  <si>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</si>
  <si>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</si>
  <si>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</si>
  <si>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</si>
  <si>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</si>
  <si>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</si>
  <si>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</si>
  <si>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</si>
  <si>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</si>
  <si>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</si>
  <si>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</si>
  <si>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</si>
  <si>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</si>
  <si>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</si>
  <si>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</si>
  <si>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</si>
  <si>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</si>
  <si>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</si>
  <si>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</si>
  <si>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</si>
  <si>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</si>
  <si>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</si>
  <si>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</si>
  <si>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</si>
  <si>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</si>
  <si>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</si>
  <si>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</si>
  <si>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</si>
  <si>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</si>
  <si>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</si>
  <si>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</si>
  <si>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</si>
  <si>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</si>
  <si>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</si>
  <si>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</si>
  <si>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</si>
  <si>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</si>
  <si>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</si>
  <si>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</si>
  <si>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</si>
  <si>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</si>
  <si>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</si>
  <si>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</si>
  <si>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</si>
  <si>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</si>
  <si>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</si>
  <si>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</si>
  <si>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</si>
  <si>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</si>
  <si>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</si>
  <si>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</si>
  <si>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</si>
  <si>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</si>
  <si>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</si>
  <si>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</si>
  <si>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</si>
  <si>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</si>
  <si>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</si>
  <si>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</si>
  <si>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</si>
  <si>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</si>
  <si>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</si>
  <si>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</si>
  <si>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</si>
  <si>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</si>
  <si>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</si>
  <si>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</si>
  <si>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</si>
  <si>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</si>
  <si>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</si>
  <si>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</si>
  <si>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</si>
  <si>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</si>
  <si>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</si>
  <si>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</si>
  <si>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</si>
  <si>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</si>
  <si>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</si>
  <si>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</si>
  <si>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</si>
  <si>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</si>
  <si>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</si>
  <si>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</si>
  <si>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</si>
  <si>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</si>
  <si>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</si>
  <si>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</si>
  <si>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</si>
  <si>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</si>
  <si>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</si>
  <si>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</si>
  <si>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</si>
  <si>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</si>
  <si>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</si>
  <si>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</si>
  <si>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</si>
  <si>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</si>
  <si>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</si>
  <si>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</si>
  <si>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</si>
  <si>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</si>
  <si>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</si>
  <si>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</si>
  <si>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</si>
  <si>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</si>
  <si>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</si>
  <si>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</si>
  <si>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</si>
  <si>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</si>
  <si>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</si>
  <si>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</si>
  <si>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</si>
  <si>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</si>
  <si>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</si>
  <si>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</si>
  <si>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</si>
  <si>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</si>
  <si>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</si>
  <si>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</si>
  <si>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</si>
  <si>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</si>
  <si>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</si>
  <si>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</si>
  <si>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</si>
  <si>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</si>
  <si>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</si>
  <si>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</si>
  <si>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</si>
  <si>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</si>
  <si>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</si>
  <si>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</si>
  <si>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</si>
  <si>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</si>
  <si>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</si>
  <si>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</si>
  <si>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</si>
  <si>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</si>
  <si>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</si>
  <si>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</si>
  <si>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</si>
  <si>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</si>
  <si>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</si>
  <si>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</si>
  <si>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</si>
  <si>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</si>
  <si>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</si>
  <si>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</si>
  <si>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</si>
  <si>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</si>
  <si>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</si>
  <si>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</si>
  <si>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</si>
  <si>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</si>
  <si>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</si>
  <si>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</si>
  <si>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</si>
  <si>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</si>
  <si>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</si>
  <si>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</si>
  <si>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</si>
  <si>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</si>
  <si>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</si>
  <si>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</si>
  <si>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</si>
  <si>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</si>
  <si>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</si>
  <si>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</si>
  <si>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</si>
  <si>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</si>
  <si>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</si>
  <si>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</si>
  <si>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</si>
  <si>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</si>
  <si>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</si>
  <si>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</si>
  <si>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</si>
  <si>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</si>
  <si>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</si>
  <si>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</si>
  <si>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</si>
  <si>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</si>
  <si>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</si>
  <si>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</si>
  <si>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</si>
  <si>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</si>
  <si>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</si>
  <si>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</si>
  <si>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</si>
  <si>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</si>
  <si>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</si>
  <si>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</si>
  <si>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</si>
  <si>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</si>
  <si>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</si>
  <si>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</si>
  <si>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</si>
  <si>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</si>
  <si>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</si>
  <si>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</si>
  <si>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</si>
  <si>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</si>
  <si>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</si>
  <si>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</si>
  <si>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</si>
  <si>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</si>
  <si>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</si>
  <si>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</si>
  <si>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</si>
  <si>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</si>
  <si>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</si>
  <si>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</si>
  <si>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</si>
  <si>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</si>
  <si>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</si>
  <si>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</si>
  <si>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</si>
  <si>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</si>
  <si>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</si>
  <si>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</si>
  <si>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</si>
  <si>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</si>
  <si>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</si>
  <si>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</si>
  <si>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</si>
  <si>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</si>
  <si>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</si>
  <si>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</si>
  <si>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</si>
  <si>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</si>
  <si>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</si>
  <si>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</si>
  <si>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</si>
  <si>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</si>
  <si>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</si>
  <si>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</si>
  <si>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</si>
  <si>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</si>
  <si>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</si>
  <si>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</si>
  <si>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</si>
  <si>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</si>
  <si>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</si>
  <si>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</si>
  <si>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</si>
  <si>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</si>
  <si>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</si>
  <si>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</si>
  <si>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</si>
  <si>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</si>
  <si>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</si>
  <si>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</si>
  <si>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</si>
  <si>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</si>
  <si>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</si>
  <si>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</si>
  <si>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</si>
  <si>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</si>
  <si>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</si>
  <si>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</si>
  <si>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</si>
  <si>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</si>
  <si>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</si>
  <si>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</si>
  <si>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</si>
  <si>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</si>
  <si>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</si>
  <si>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</si>
  <si>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</si>
  <si>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</si>
  <si>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</si>
  <si>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</si>
  <si>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</si>
  <si>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</si>
  <si>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</si>
  <si>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</si>
  <si>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</si>
  <si>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</si>
  <si>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</si>
  <si>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</si>
  <si>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</si>
  <si>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</si>
  <si>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</si>
  <si>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</si>
  <si>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</si>
  <si>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</si>
  <si>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</si>
  <si>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</si>
  <si>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</si>
  <si>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</si>
  <si>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</si>
  <si>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</si>
  <si>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</si>
  <si>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</si>
  <si>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</si>
  <si>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</si>
  <si>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</si>
  <si>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</si>
  <si>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</si>
  <si>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</si>
  <si>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</si>
  <si>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</si>
  <si>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</si>
  <si>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</si>
  <si>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</si>
  <si>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</si>
  <si>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</si>
  <si>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</si>
  <si>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</si>
  <si>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</si>
  <si>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</si>
  <si>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</si>
  <si>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</si>
  <si>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</si>
  <si>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</si>
  <si>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</si>
  <si>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</si>
  <si>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</si>
  <si>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</si>
  <si>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</si>
  <si>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</si>
  <si>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</si>
  <si>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</si>
  <si>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</si>
  <si>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</si>
  <si>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</si>
  <si>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</si>
  <si>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</si>
  <si>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</si>
  <si>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</si>
  <si>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</si>
  <si>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</si>
  <si>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</si>
  <si>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</si>
  <si>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</si>
  <si>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</si>
  <si>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</si>
  <si>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</si>
  <si>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</si>
  <si>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</si>
  <si>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</si>
  <si>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</si>
  <si>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</si>
  <si>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</si>
  <si>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</si>
  <si>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</si>
  <si>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</si>
  <si>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</si>
  <si>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</si>
  <si>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</si>
  <si>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</si>
  <si>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</si>
  <si>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</si>
  <si>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</si>
  <si>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</si>
  <si>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</si>
  <si>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</si>
  <si>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</si>
  <si>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</si>
  <si>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</si>
  <si>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</si>
  <si>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</si>
  <si>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</si>
  <si>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</si>
  <si>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</si>
  <si>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</si>
  <si>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</si>
  <si>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</si>
  <si>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</si>
  <si>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</si>
  <si>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</si>
  <si>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</si>
  <si>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</si>
  <si>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</si>
  <si>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</si>
  <si>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</si>
  <si>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</si>
  <si>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</si>
  <si>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</si>
  <si>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</si>
  <si>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</si>
  <si>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</si>
  <si>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</si>
  <si>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</si>
  <si>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</si>
  <si>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</si>
  <si>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</si>
  <si>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</si>
  <si>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</si>
  <si>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</si>
  <si>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</si>
  <si>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</si>
  <si>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</si>
  <si>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</si>
  <si>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</si>
  <si>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</si>
  <si>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</si>
  <si>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</si>
  <si>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</si>
  <si>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</si>
  <si>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</si>
  <si>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</si>
  <si>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</si>
  <si>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</si>
  <si>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</si>
  <si>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</si>
  <si>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</si>
  <si>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</si>
  <si>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</si>
  <si>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</si>
  <si>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</si>
  <si>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</si>
  <si>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</si>
  <si>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</si>
  <si>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</si>
  <si>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</si>
  <si>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</si>
  <si>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</si>
  <si>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</si>
  <si>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</si>
  <si>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</si>
  <si>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</si>
  <si>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</si>
  <si>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</si>
  <si>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</si>
  <si>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</si>
  <si>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</si>
  <si>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</si>
  <si>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</si>
  <si>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</si>
  <si>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</si>
  <si>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</si>
  <si>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</si>
  <si>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</si>
  <si>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</si>
  <si>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</si>
  <si>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</si>
  <si>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</si>
  <si>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</si>
  <si>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</si>
  <si>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</si>
  <si>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</si>
  <si>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</si>
  <si>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</si>
  <si>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</si>
  <si>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</si>
  <si>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</si>
  <si>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</si>
  <si>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</si>
  <si>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</si>
  <si>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</si>
  <si>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</si>
  <si>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</si>
  <si>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</si>
  <si>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</si>
  <si>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</si>
  <si>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</si>
  <si>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</si>
  <si>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</si>
  <si>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</si>
  <si>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</si>
  <si>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</si>
  <si>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</si>
  <si>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</si>
  <si>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</si>
  <si>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</si>
  <si>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</si>
  <si>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</si>
  <si>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</si>
  <si>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</si>
  <si>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</si>
  <si>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</si>
  <si>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</si>
  <si>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</si>
  <si>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</si>
  <si>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</si>
  <si>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</si>
  <si>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</si>
  <si>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</si>
  <si>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</si>
  <si>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</si>
  <si>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</si>
  <si>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</si>
  <si>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</si>
  <si>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</si>
  <si>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</si>
  <si>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</si>
  <si>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</si>
  <si>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</si>
  <si>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</si>
  <si>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</si>
  <si>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</si>
  <si>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</si>
  <si>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</si>
  <si>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</si>
  <si>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</si>
  <si>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</si>
  <si>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</si>
  <si>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</si>
  <si>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</si>
  <si>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</si>
  <si>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</si>
  <si>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</si>
  <si>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</si>
  <si>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</si>
  <si>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</si>
  <si>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</si>
  <si>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</si>
  <si>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</si>
  <si>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</si>
  <si>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</si>
  <si>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</si>
  <si>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</si>
  <si>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</si>
  <si>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</si>
  <si>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</si>
  <si>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</si>
  <si>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</si>
  <si>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</si>
  <si>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</si>
  <si>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</si>
  <si>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</si>
  <si>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</si>
  <si>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</si>
  <si>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</si>
  <si>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</si>
  <si>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</si>
  <si>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</si>
  <si>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</si>
  <si>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</si>
  <si>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</si>
  <si>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</si>
  <si>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</si>
  <si>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</si>
  <si>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</si>
  <si>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</si>
  <si>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</si>
  <si>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</si>
  <si>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</si>
  <si>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</si>
  <si>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</si>
  <si>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</si>
  <si>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</si>
  <si>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</si>
  <si>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</si>
  <si>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</si>
  <si>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</si>
  <si>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</si>
  <si>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</si>
  <si>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</si>
  <si>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</si>
  <si>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</si>
  <si>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</si>
  <si>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</si>
  <si>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</si>
  <si>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</si>
  <si>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</si>
  <si>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</si>
  <si>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</si>
  <si>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</si>
  <si>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</si>
  <si>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</si>
  <si>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</si>
  <si>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</si>
  <si>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</si>
  <si>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</si>
  <si>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</si>
  <si>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</si>
  <si>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</si>
  <si>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</si>
  <si>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</si>
  <si>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</si>
  <si>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</si>
  <si>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</si>
  <si>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</si>
  <si>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</si>
  <si>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</si>
  <si>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</si>
  <si>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</si>
  <si>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</si>
  <si>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</si>
  <si>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</si>
  <si>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</si>
  <si>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</si>
  <si>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</si>
  <si>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</si>
  <si>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</si>
  <si>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</si>
  <si>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</si>
  <si>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</si>
  <si>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</si>
  <si>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</si>
  <si>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</si>
  <si>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</si>
  <si>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</si>
  <si>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</si>
  <si>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</si>
  <si>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</si>
  <si>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</si>
  <si>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</si>
  <si>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</si>
  <si>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</si>
  <si>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</si>
  <si>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</si>
  <si>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</si>
  <si>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</si>
  <si>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</si>
  <si>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</si>
  <si>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</si>
  <si>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</si>
  <si>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</si>
  <si>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</si>
  <si>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</si>
  <si>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</si>
  <si>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</si>
  <si>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</si>
  <si>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</si>
  <si>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</si>
  <si>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</si>
  <si>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</si>
  <si>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</si>
  <si>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</si>
  <si>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</si>
  <si>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</si>
  <si>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</si>
  <si>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</si>
  <si>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</si>
  <si>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</si>
  <si>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</si>
  <si>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</si>
  <si>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</si>
  <si>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</si>
  <si>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</si>
  <si>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</si>
  <si>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</si>
  <si>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</si>
  <si>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</si>
  <si>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</si>
  <si>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</si>
  <si>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</si>
  <si>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</si>
  <si>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</si>
  <si>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</si>
  <si>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</si>
  <si>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</si>
  <si>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</si>
  <si>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</si>
  <si>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</si>
  <si>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</si>
  <si>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</si>
  <si>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</si>
  <si>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</si>
  <si>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</si>
  <si>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</si>
  <si>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</si>
  <si>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</si>
  <si>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</si>
  <si>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</si>
  <si>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</si>
  <si>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</si>
  <si>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</si>
  <si>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</si>
  <si>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</si>
  <si>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</si>
  <si>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</si>
  <si>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</si>
  <si>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</si>
  <si>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</si>
  <si>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</si>
  <si>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</si>
  <si>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</si>
  <si>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</si>
  <si>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</si>
  <si>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</si>
  <si>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</si>
  <si>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</si>
  <si>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</si>
  <si>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</si>
  <si>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</si>
  <si>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</si>
  <si>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</si>
  <si>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</si>
  <si>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</si>
  <si>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</si>
  <si>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</si>
  <si>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</si>
  <si>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</si>
  <si>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</si>
  <si>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</si>
  <si>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</si>
  <si>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</si>
  <si>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</si>
  <si>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</si>
  <si>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</si>
  <si>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</si>
  <si>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</si>
  <si>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</si>
  <si>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</si>
  <si>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</si>
  <si>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</si>
  <si>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</si>
  <si>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</si>
  <si>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</si>
  <si>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</si>
  <si>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</si>
  <si>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</si>
  <si>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</si>
  <si>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</si>
  <si>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</si>
  <si>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</si>
  <si>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</si>
  <si>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</si>
  <si>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</si>
  <si>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</si>
  <si>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</si>
  <si>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</si>
  <si>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</si>
  <si>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</si>
  <si>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</si>
  <si>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</si>
  <si>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</si>
  <si>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</si>
  <si>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</si>
  <si>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</si>
  <si>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</si>
  <si>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</si>
  <si>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</si>
  <si>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</si>
  <si>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</si>
  <si>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</si>
  <si>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</si>
  <si>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</si>
  <si>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</si>
  <si>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</si>
  <si>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</si>
  <si>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</si>
  <si>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</si>
  <si>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</si>
  <si>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</si>
  <si>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</si>
  <si>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</si>
  <si>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</si>
  <si>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</si>
  <si>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</si>
  <si>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</si>
  <si>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</si>
  <si>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</si>
  <si>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</si>
  <si>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</si>
  <si>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</si>
  <si>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</si>
  <si>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</si>
  <si>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</si>
  <si>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</si>
  <si>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</si>
  <si>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</si>
  <si>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</si>
  <si>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</si>
  <si>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</si>
  <si>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</si>
  <si>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</si>
  <si>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</si>
  <si>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</si>
  <si>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</si>
  <si>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</si>
  <si>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</si>
  <si>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</si>
  <si>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</si>
  <si>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</si>
  <si>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</si>
  <si>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</si>
  <si>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</si>
  <si>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</si>
  <si>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</si>
  <si>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</si>
  <si>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</si>
  <si>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</si>
  <si>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</si>
  <si>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</si>
  <si>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</si>
  <si>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</si>
  <si>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</si>
  <si>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</si>
  <si>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</si>
  <si>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</si>
  <si>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</si>
  <si>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</si>
  <si>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</si>
  <si>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</si>
  <si>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</si>
  <si>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</si>
  <si>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</si>
  <si>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</si>
  <si>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</si>
  <si>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</si>
  <si>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</si>
  <si>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</si>
  <si>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</si>
  <si>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</si>
  <si>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</si>
  <si>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</si>
  <si>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</si>
  <si>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</si>
  <si>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</si>
  <si>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</si>
  <si>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</si>
  <si>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</si>
  <si>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</si>
  <si>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</si>
  <si>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</si>
  <si>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</si>
  <si>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</si>
  <si>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</si>
  <si>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</si>
  <si>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</si>
  <si>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</si>
  <si>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</si>
  <si>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</si>
  <si>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</si>
  <si>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</si>
  <si>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</si>
  <si>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</si>
  <si>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</si>
  <si>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</si>
  <si>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</si>
  <si>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</si>
  <si>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</si>
  <si>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</si>
  <si>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</si>
  <si>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</si>
  <si>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</si>
  <si>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</si>
  <si>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</si>
  <si>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</si>
  <si>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</si>
  <si>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</si>
  <si>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</si>
  <si>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</si>
  <si>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</si>
  <si>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</si>
  <si>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</si>
  <si>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</si>
  <si>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</si>
  <si>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</si>
  <si>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</si>
  <si>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</si>
  <si>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</si>
  <si>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</si>
  <si>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</si>
  <si>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</si>
  <si>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</si>
  <si>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</si>
  <si>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</si>
  <si>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</si>
  <si>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</si>
  <si>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</si>
  <si>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</si>
  <si>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</si>
  <si>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</si>
  <si>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</si>
  <si>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</si>
  <si>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</si>
  <si>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</si>
  <si>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</si>
  <si>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</si>
  <si>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</si>
  <si>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</si>
  <si>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</si>
  <si>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</si>
  <si>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</si>
  <si>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</si>
  <si>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</si>
  <si>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</si>
  <si>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</si>
  <si>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</si>
  <si>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</si>
  <si>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</si>
  <si>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</si>
  <si>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</si>
  <si>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</si>
  <si>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</si>
  <si>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</si>
  <si>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</si>
  <si>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</si>
  <si>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</si>
  <si>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</si>
  <si>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</si>
  <si>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</si>
  <si>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</si>
  <si>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</si>
  <si>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</si>
  <si>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</si>
  <si>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</si>
  <si>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</si>
  <si>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</si>
  <si>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</si>
  <si>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</si>
  <si>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</si>
  <si>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</si>
  <si>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</si>
  <si>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</si>
  <si>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</si>
  <si>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</si>
  <si>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</si>
  <si>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</si>
  <si>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</si>
  <si>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</si>
  <si>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</si>
  <si>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</si>
  <si>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</si>
  <si>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</si>
  <si>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</si>
  <si>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</si>
  <si>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</si>
  <si>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</si>
  <si>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</si>
  <si>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</si>
  <si>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</si>
  <si>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</si>
  <si>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</si>
  <si>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</si>
  <si>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</si>
  <si>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</si>
  <si>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</si>
  <si>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</si>
  <si>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</si>
  <si>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</si>
  <si>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</si>
  <si>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</si>
  <si>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</si>
  <si>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</si>
  <si>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</si>
  <si>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</si>
  <si>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</si>
  <si>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</si>
  <si>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</si>
  <si>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</si>
  <si>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</si>
  <si>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</si>
  <si>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</si>
  <si>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</si>
  <si>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</si>
  <si>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</si>
  <si>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</si>
  <si>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</si>
  <si>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</si>
  <si>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</si>
  <si>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</si>
  <si>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</si>
  <si>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</si>
  <si>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</si>
  <si>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</si>
  <si>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</si>
  <si>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</si>
  <si>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</si>
  <si>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</si>
  <si>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</si>
  <si>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</si>
  <si>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</si>
  <si>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</si>
  <si>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</si>
  <si>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</si>
  <si>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</si>
  <si>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</si>
  <si>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</si>
  <si>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</si>
  <si>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</si>
  <si>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</si>
  <si>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</si>
  <si>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</si>
  <si>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</si>
  <si>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</si>
  <si>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</si>
  <si>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</si>
  <si>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</si>
  <si>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</si>
  <si>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</si>
  <si>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</si>
  <si>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</si>
  <si>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</si>
  <si>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</si>
  <si>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</si>
  <si>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</si>
  <si>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</si>
  <si>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</si>
  <si>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</si>
  <si>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</si>
  <si>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</si>
  <si>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</si>
  <si>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</si>
  <si>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</si>
  <si>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</si>
  <si>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</si>
  <si>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</si>
  <si>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</si>
  <si>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</si>
  <si>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</si>
  <si>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</si>
  <si>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</si>
  <si>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</si>
  <si>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</si>
  <si>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</si>
  <si>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</si>
  <si>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</si>
  <si>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</si>
  <si>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</si>
  <si>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</si>
  <si>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</si>
  <si>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</si>
  <si>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</si>
  <si>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</si>
  <si>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</si>
  <si>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</si>
  <si>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</si>
  <si>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</si>
  <si>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</si>
  <si>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</si>
  <si>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</si>
  <si>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</si>
  <si>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</si>
  <si>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</si>
  <si>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</si>
  <si>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</si>
  <si>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</si>
  <si>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</si>
  <si>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</si>
  <si>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</si>
  <si>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</si>
  <si>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</si>
  <si>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</si>
  <si>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</si>
  <si>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</si>
  <si>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</si>
  <si>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</si>
  <si>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</si>
  <si>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</si>
  <si>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</si>
  <si>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</si>
  <si>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</si>
  <si>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</si>
  <si>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</si>
  <si>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</si>
  <si>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</si>
  <si>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</si>
  <si>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</si>
  <si>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</si>
  <si>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</si>
  <si>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</si>
  <si>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</si>
  <si>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</si>
  <si>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</si>
  <si>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</si>
  <si>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</si>
  <si>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</si>
  <si>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</si>
  <si>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</si>
  <si>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</si>
  <si>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</si>
  <si>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</si>
  <si>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</si>
  <si>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</si>
  <si>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</si>
  <si>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</si>
  <si>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</si>
  <si>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</si>
  <si>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</si>
  <si>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</si>
  <si>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</si>
  <si>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</si>
  <si>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</si>
  <si>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</si>
  <si>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</si>
  <si>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</si>
  <si>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</si>
  <si>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</si>
  <si>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</si>
  <si>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</si>
  <si>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</si>
  <si>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</si>
  <si>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</si>
  <si>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</si>
  <si>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</si>
  <si>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</si>
  <si>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</si>
  <si>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</si>
  <si>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</si>
  <si>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</si>
  <si>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</si>
  <si>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</si>
  <si>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</si>
  <si>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</si>
  <si>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</si>
  <si>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</si>
  <si>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</si>
  <si>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</si>
  <si>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</si>
  <si>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</si>
  <si>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</si>
  <si>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</si>
  <si>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</si>
  <si>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</si>
  <si>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</si>
  <si>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</si>
  <si>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</si>
  <si>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</si>
  <si>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</si>
  <si>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</si>
  <si>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</si>
  <si>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</si>
  <si>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</si>
  <si>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</si>
  <si>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</si>
  <si>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</si>
  <si>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</si>
  <si>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</si>
  <si>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</si>
  <si>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</si>
  <si>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</si>
  <si>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</si>
  <si>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</si>
  <si>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</si>
  <si>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</si>
  <si>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</si>
  <si>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</si>
  <si>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</si>
  <si>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</si>
  <si>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</si>
  <si>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</si>
  <si>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</si>
  <si>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</si>
  <si>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</si>
  <si>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</si>
  <si>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</si>
  <si>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</si>
  <si>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</si>
  <si>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</si>
  <si>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</si>
  <si>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</si>
  <si>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</si>
  <si>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</si>
  <si>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</si>
  <si>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</si>
  <si>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</si>
  <si>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</si>
  <si>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</si>
  <si>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</si>
  <si>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</si>
  <si>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</si>
  <si>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</si>
  <si>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</si>
  <si>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</si>
  <si>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</si>
  <si>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</si>
  <si>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</si>
  <si>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</si>
  <si>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</si>
  <si>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</si>
  <si>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</si>
  <si>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</si>
  <si>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</si>
  <si>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</si>
  <si>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</si>
  <si>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</si>
  <si>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</si>
  <si>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</si>
  <si>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</si>
  <si>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</si>
  <si>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</si>
  <si>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</si>
  <si>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</si>
  <si>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</si>
  <si>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</si>
  <si>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</si>
  <si>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</si>
  <si>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</si>
  <si>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</si>
  <si>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</si>
  <si>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</si>
  <si>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</si>
  <si>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</si>
  <si>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</si>
  <si>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</si>
  <si>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</si>
  <si>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</si>
  <si>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</si>
  <si>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</si>
  <si>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</si>
  <si>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</si>
  <si>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</si>
  <si>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</si>
  <si>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</si>
  <si>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</si>
  <si>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</si>
  <si>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</si>
  <si>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</si>
  <si>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</si>
  <si>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</si>
  <si>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</si>
  <si>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</si>
  <si>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</si>
  <si>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</si>
  <si>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</si>
  <si>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</si>
  <si>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</si>
  <si>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</si>
  <si>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</si>
  <si>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</si>
  <si>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</si>
  <si>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</si>
  <si>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</si>
  <si>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</si>
  <si>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</si>
  <si>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</si>
  <si>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</si>
  <si>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</si>
  <si>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</si>
  <si>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</si>
  <si>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</si>
  <si>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</si>
  <si>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</si>
  <si>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</si>
  <si>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</si>
  <si>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</si>
  <si>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</si>
  <si>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</si>
  <si>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</si>
  <si>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</si>
  <si>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</si>
  <si>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</si>
  <si>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</si>
  <si>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</si>
  <si>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</si>
  <si>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</si>
  <si>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</si>
  <si>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</si>
  <si>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</si>
  <si>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</si>
  <si>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</si>
  <si>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</si>
  <si>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</si>
  <si>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</si>
  <si>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</si>
  <si>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</si>
  <si>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</si>
  <si>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</si>
  <si>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</si>
  <si>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</si>
  <si>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</si>
  <si>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</si>
  <si>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</si>
  <si>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</si>
  <si>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</si>
  <si>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</si>
  <si>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</si>
  <si>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</si>
  <si>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</si>
  <si>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</si>
  <si>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</si>
  <si>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</si>
  <si>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</si>
  <si>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</si>
  <si>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</si>
  <si>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</si>
  <si>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</si>
  <si>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</si>
  <si>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</si>
  <si>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</si>
  <si>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</si>
  <si>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</si>
  <si>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</si>
  <si>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</si>
  <si>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</si>
  <si>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</si>
  <si>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</si>
  <si>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</si>
  <si>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</si>
  <si>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</si>
  <si>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</si>
  <si>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</si>
  <si>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</si>
  <si>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</si>
  <si>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</si>
  <si>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</si>
  <si>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</si>
  <si>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</si>
  <si>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</si>
  <si>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</si>
  <si>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</si>
  <si>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</si>
  <si>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</si>
  <si>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</si>
  <si>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</si>
  <si>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</si>
  <si>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</si>
  <si>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</si>
  <si>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</si>
  <si>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</si>
  <si>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</si>
  <si>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</si>
  <si>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</si>
  <si>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</si>
  <si>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</si>
  <si>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</si>
  <si>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</si>
  <si>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</si>
  <si>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</si>
  <si>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</si>
  <si>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</si>
  <si>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</si>
  <si>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</si>
  <si>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</si>
  <si>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</si>
  <si>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</si>
  <si>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</si>
  <si>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</si>
  <si>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</si>
  <si>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</si>
  <si>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</si>
  <si>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</si>
  <si>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</si>
  <si>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</si>
  <si>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</si>
  <si>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</si>
  <si>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</si>
  <si>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</si>
  <si>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</si>
  <si>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</si>
  <si>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</si>
  <si>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</si>
  <si>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</si>
  <si>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</si>
  <si>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</si>
  <si>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</si>
  <si>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</si>
  <si>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</si>
  <si>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</si>
  <si>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</si>
  <si>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</si>
  <si>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</si>
  <si>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</si>
  <si>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</si>
  <si>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</si>
  <si>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</si>
  <si>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</si>
  <si>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</si>
  <si>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</si>
  <si>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</si>
  <si>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</si>
  <si>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</si>
  <si>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</si>
  <si>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</si>
  <si>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</si>
  <si>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</si>
  <si>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</si>
  <si>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</si>
  <si>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</si>
  <si>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</si>
  <si>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</si>
  <si>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</si>
  <si>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</si>
  <si>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</si>
  <si>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</si>
  <si>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</si>
  <si>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</si>
  <si>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</si>
  <si>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</si>
  <si>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</si>
  <si>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</si>
  <si>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</si>
  <si>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</si>
  <si>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</si>
  <si>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</si>
  <si>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</si>
  <si>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</si>
  <si>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</si>
  <si>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</si>
  <si>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</si>
  <si>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</si>
  <si>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</si>
  <si>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</si>
  <si>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</si>
  <si>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</si>
  <si>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</si>
  <si>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</si>
  <si>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</si>
  <si>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</si>
  <si>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</si>
  <si>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</si>
  <si>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</si>
  <si>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</si>
  <si>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</si>
  <si>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</si>
  <si>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</si>
  <si>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</si>
  <si>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</si>
  <si>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</si>
  <si>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</si>
  <si>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</si>
  <si>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</si>
  <si>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</si>
  <si>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</si>
  <si>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</si>
  <si>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</si>
  <si>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</si>
  <si>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</si>
  <si>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</si>
  <si>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</si>
  <si>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</si>
  <si>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</si>
  <si>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</si>
  <si>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</si>
  <si>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</si>
  <si>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</si>
  <si>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</si>
  <si>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</si>
  <si>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</si>
  <si>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</si>
  <si>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</si>
  <si>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</si>
  <si>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</si>
  <si>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</si>
  <si>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</si>
  <si>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</si>
  <si>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</si>
  <si>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</si>
  <si>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</si>
  <si>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</si>
  <si>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</si>
  <si>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</si>
  <si>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</si>
  <si>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</si>
  <si>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</si>
  <si>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</si>
  <si>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</si>
  <si>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</si>
  <si>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</si>
  <si>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</si>
  <si>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</si>
  <si>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</si>
  <si>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</si>
  <si>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</si>
  <si>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</si>
  <si>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</si>
  <si>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</si>
  <si>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</si>
  <si>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</si>
  <si>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</si>
  <si>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</si>
  <si>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</si>
  <si>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</si>
  <si>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</si>
  <si>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</si>
  <si>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</si>
  <si>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</si>
  <si>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</si>
  <si>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</si>
  <si>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</si>
  <si>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</si>
  <si>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</si>
  <si>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</si>
  <si>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</si>
  <si>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</si>
  <si>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</si>
  <si>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</si>
  <si>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</si>
  <si>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</si>
  <si>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</si>
  <si>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</si>
  <si>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</si>
  <si>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</si>
  <si>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</si>
  <si>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</si>
  <si>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</si>
  <si>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</si>
  <si>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</si>
  <si>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</si>
  <si>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</si>
  <si>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</si>
  <si>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</si>
  <si>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</si>
  <si>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</si>
  <si>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</si>
  <si>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</si>
  <si>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</si>
  <si>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</si>
  <si>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</si>
  <si>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</si>
  <si>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</si>
  <si>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</si>
  <si>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</si>
  <si>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</si>
  <si>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</si>
  <si>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</si>
  <si>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</si>
  <si>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</si>
  <si>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</si>
  <si>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</si>
  <si>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</si>
  <si>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</si>
  <si>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</si>
  <si>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</si>
  <si>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</si>
  <si>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</si>
  <si>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</si>
  <si>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</si>
  <si>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</si>
  <si>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</si>
  <si>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</si>
  <si>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</si>
  <si>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</si>
  <si>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</si>
  <si>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</si>
  <si>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</si>
  <si>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</si>
  <si>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</si>
  <si>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</si>
  <si>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</si>
  <si>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</si>
  <si>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</si>
  <si>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</si>
  <si>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</si>
  <si>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</si>
  <si>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</si>
  <si>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</si>
  <si>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</si>
  <si>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</si>
  <si>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</si>
  <si>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</si>
  <si>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</si>
  <si>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</si>
  <si>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</si>
  <si>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</si>
  <si>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</si>
  <si>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</si>
  <si>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</si>
  <si>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</si>
  <si>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</si>
  <si>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</si>
  <si>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</si>
  <si>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</si>
  <si>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</si>
  <si>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</si>
  <si>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</si>
  <si>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</si>
  <si>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</si>
  <si>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</si>
  <si>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</si>
  <si>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</si>
  <si>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</si>
  <si>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</si>
  <si>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</si>
  <si>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</si>
  <si>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</si>
  <si>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</si>
  <si>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</si>
  <si>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</si>
  <si>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</si>
  <si>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</si>
  <si>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</si>
  <si>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</si>
  <si>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</si>
  <si>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</si>
  <si>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</si>
  <si>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</si>
  <si>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</si>
  <si>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</si>
  <si>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</si>
  <si>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</si>
  <si>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</si>
  <si>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</si>
  <si>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</si>
  <si>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</si>
  <si>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</si>
  <si>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</si>
  <si>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</si>
  <si>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</si>
  <si>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</si>
  <si>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</si>
  <si>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</si>
  <si>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</si>
  <si>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</si>
  <si>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</si>
  <si>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</si>
  <si>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</si>
  <si>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</si>
  <si>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</si>
  <si>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</si>
  <si>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</si>
  <si>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</si>
  <si>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</si>
  <si>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</si>
  <si>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</si>
  <si>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</si>
  <si>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</si>
  <si>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</si>
  <si>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</si>
  <si>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</si>
  <si>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</si>
  <si>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</si>
  <si>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</si>
  <si>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</si>
  <si>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</si>
  <si>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</si>
  <si>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</si>
  <si>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</si>
  <si>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</si>
  <si>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</si>
  <si>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</si>
  <si>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</si>
  <si>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</si>
  <si>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</si>
  <si>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</si>
  <si>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</si>
  <si>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</si>
  <si>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</si>
  <si>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</si>
  <si>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</si>
  <si>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</si>
  <si>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</si>
  <si>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</si>
  <si>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</si>
  <si>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</si>
  <si>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</si>
  <si>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</si>
  <si>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</si>
  <si>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</si>
  <si>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</si>
  <si>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</si>
  <si>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</si>
  <si>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</si>
  <si>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</si>
  <si>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</si>
  <si>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</si>
  <si>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</si>
  <si>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</si>
  <si>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</si>
  <si>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</si>
  <si>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</si>
  <si>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</si>
  <si>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</si>
  <si>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</si>
  <si>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</si>
  <si>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</si>
  <si>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</si>
  <si>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</si>
  <si>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</si>
  <si>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</si>
  <si>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</si>
  <si>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</si>
  <si>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</si>
  <si>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</si>
  <si>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</si>
  <si>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</si>
  <si>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</si>
  <si>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</si>
  <si>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</si>
  <si>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</si>
  <si>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</si>
  <si>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</si>
  <si>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</si>
  <si>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</si>
  <si>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</si>
  <si>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</si>
  <si>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</si>
  <si>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</si>
  <si>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</si>
  <si>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</si>
  <si>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</si>
  <si>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</si>
  <si>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</si>
  <si>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</si>
  <si>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</si>
  <si>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</si>
  <si>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</si>
  <si>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</si>
  <si>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</si>
  <si>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</si>
  <si>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</si>
  <si>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</si>
  <si>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</si>
  <si>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</si>
  <si>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</si>
  <si>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</si>
  <si>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</si>
  <si>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</si>
  <si>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</si>
  <si>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</si>
  <si>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</si>
  <si>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</si>
  <si>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</si>
  <si>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</si>
  <si>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</si>
  <si>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</si>
  <si>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</si>
  <si>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</si>
  <si>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</si>
  <si>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</si>
  <si>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</si>
  <si>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</si>
  <si>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</si>
  <si>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</si>
  <si>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</si>
  <si>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</si>
  <si>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</si>
  <si>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</si>
  <si>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</si>
  <si>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</si>
  <si>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</si>
  <si>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</si>
  <si>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</si>
  <si>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</si>
  <si>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</si>
  <si>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</si>
  <si>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</si>
  <si>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</si>
  <si>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</si>
  <si>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</si>
  <si>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</si>
  <si>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</si>
  <si>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</si>
  <si>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</si>
  <si>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</si>
  <si>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</si>
  <si>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</si>
  <si>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</si>
  <si>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</si>
  <si>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</si>
  <si>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</si>
  <si>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</si>
  <si>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</si>
  <si>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</si>
  <si>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</si>
  <si>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</si>
  <si>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</si>
  <si>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</si>
  <si>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</si>
  <si>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</si>
  <si>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</si>
  <si>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</si>
  <si>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</si>
  <si>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</si>
  <si>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</si>
  <si>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</si>
  <si>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</si>
  <si>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</si>
  <si>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</si>
  <si>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</si>
  <si>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</si>
  <si>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</si>
  <si>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</si>
  <si>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</si>
  <si>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</si>
  <si>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</si>
  <si>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</si>
  <si>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</si>
  <si>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</si>
  <si>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</si>
  <si>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</si>
  <si>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</si>
  <si>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</si>
  <si>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</si>
  <si>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</si>
  <si>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</si>
  <si>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</si>
  <si>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</si>
  <si>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</si>
  <si>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</si>
  <si>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</si>
  <si>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</si>
  <si>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</si>
  <si>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</si>
  <si>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</si>
  <si>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</si>
  <si>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</si>
  <si>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</si>
  <si>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</si>
  <si>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</si>
  <si>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</si>
  <si>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</si>
  <si>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</si>
  <si>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</si>
  <si>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</si>
  <si>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</si>
  <si>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</si>
  <si>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</si>
  <si>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</si>
  <si>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</si>
  <si>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</si>
  <si>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</si>
  <si>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</si>
  <si>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</si>
  <si>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</si>
  <si>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</si>
  <si>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</si>
  <si>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</si>
  <si>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</si>
  <si>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</si>
  <si>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</si>
  <si>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</si>
  <si>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</si>
  <si>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</si>
  <si>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</si>
  <si>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</si>
  <si>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</si>
  <si>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</si>
  <si>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</si>
  <si>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</si>
  <si>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</si>
  <si>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</si>
  <si>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</si>
  <si>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</si>
  <si>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</si>
  <si>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</si>
  <si>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</si>
  <si>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</si>
  <si>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</si>
  <si>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</si>
  <si>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</si>
  <si>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</si>
  <si>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</si>
  <si>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</si>
  <si>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</si>
  <si>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</si>
  <si>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</si>
  <si>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</si>
  <si>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</si>
  <si>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</si>
  <si>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</si>
  <si>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</si>
  <si>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</si>
  <si>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</si>
  <si>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</si>
  <si>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</si>
  <si>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</si>
  <si>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</si>
  <si>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</si>
  <si>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</si>
  <si>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</si>
  <si>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</si>
  <si>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</si>
  <si>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</si>
  <si>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</si>
  <si>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</si>
  <si>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</si>
  <si>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</si>
  <si>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</si>
  <si>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</si>
  <si>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</si>
  <si>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</si>
  <si>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</si>
  <si>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</si>
  <si>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</si>
  <si>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</si>
  <si>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</si>
  <si>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</si>
  <si>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</si>
  <si>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</si>
  <si>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</si>
  <si>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</si>
  <si>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</si>
  <si>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</si>
  <si>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</si>
  <si>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</si>
  <si>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</si>
  <si>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</si>
  <si>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</si>
  <si>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</si>
  <si>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</si>
  <si>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</si>
  <si>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</si>
  <si>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</si>
  <si>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</si>
  <si>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</si>
  <si>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</si>
  <si>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</si>
  <si>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</si>
  <si>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</si>
  <si>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</si>
  <si>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</si>
  <si>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</si>
  <si>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</si>
  <si>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</si>
  <si>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</si>
  <si>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</si>
  <si>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</si>
  <si>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</si>
  <si>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</si>
  <si>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</si>
  <si>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</si>
  <si>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</si>
  <si>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</si>
  <si>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</si>
  <si>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</si>
  <si>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</si>
  <si>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</si>
  <si>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</si>
  <si>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</si>
  <si>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</si>
  <si>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</si>
  <si>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</si>
  <si>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</si>
  <si>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</si>
  <si>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</si>
  <si>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</si>
  <si>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</si>
  <si>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</si>
  <si>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</si>
  <si>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</si>
  <si>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</si>
  <si>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</si>
  <si>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</si>
  <si>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</si>
  <si>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</si>
  <si>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</si>
  <si>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</si>
  <si>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</si>
  <si>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</si>
  <si>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</si>
  <si>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</si>
  <si>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</si>
  <si>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</si>
  <si>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</si>
  <si>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</si>
  <si>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</si>
  <si>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</si>
  <si>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</si>
  <si>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</si>
  <si>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</si>
  <si>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</si>
  <si>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</si>
  <si>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</si>
  <si>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</si>
  <si>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</si>
  <si>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</si>
  <si>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</si>
  <si>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</si>
  <si>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</si>
  <si>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</si>
  <si>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</si>
  <si>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</si>
  <si>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</si>
  <si>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</si>
  <si>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</si>
  <si>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</si>
  <si>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</si>
  <si>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</si>
  <si>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</si>
  <si>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</si>
  <si>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</si>
  <si>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</si>
  <si>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</si>
  <si>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</si>
  <si>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</si>
  <si>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</si>
  <si>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</si>
  <si>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</si>
  <si>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</si>
  <si>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</si>
  <si>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</si>
  <si>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</si>
  <si>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</si>
  <si>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</si>
  <si>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</si>
  <si>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</si>
  <si>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</si>
  <si>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</si>
  <si>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</si>
  <si>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</si>
  <si>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</si>
  <si>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</si>
  <si>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</si>
  <si>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</si>
  <si>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</si>
  <si>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</si>
  <si>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</si>
  <si>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</si>
  <si>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</si>
  <si>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</si>
  <si>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</si>
  <si>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</si>
  <si>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</si>
  <si>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</si>
  <si>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</si>
  <si>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</si>
  <si>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</si>
  <si>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</si>
  <si>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</si>
  <si>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</si>
  <si>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</si>
  <si>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</si>
  <si>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</si>
  <si>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</si>
  <si>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</si>
  <si>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</si>
  <si>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</si>
  <si>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</si>
  <si>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</si>
  <si>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</si>
  <si>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</si>
  <si>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</si>
  <si>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</si>
  <si>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</si>
  <si>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</si>
  <si>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</si>
  <si>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</si>
  <si>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</si>
  <si>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</si>
  <si>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</si>
  <si>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</si>
  <si>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</si>
  <si>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</si>
  <si>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</si>
  <si>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</si>
  <si>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</si>
  <si>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</si>
  <si>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</si>
  <si>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</si>
  <si>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</si>
  <si>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</si>
  <si>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</si>
  <si>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</si>
  <si>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</si>
  <si>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</si>
  <si>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</si>
  <si>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</si>
  <si>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</si>
  <si>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</si>
  <si>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</si>
  <si>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</si>
  <si>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</si>
  <si>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</si>
  <si>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</si>
  <si>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</si>
  <si>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</si>
  <si>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</si>
  <si>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</si>
  <si>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</si>
  <si>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</si>
  <si>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</si>
  <si>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</si>
  <si>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</si>
  <si>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</si>
  <si>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</si>
  <si>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</si>
  <si>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</si>
  <si>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</si>
  <si>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</si>
  <si>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</si>
  <si>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</si>
  <si>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</si>
  <si>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</si>
  <si>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</si>
  <si>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</si>
  <si>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</si>
  <si>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</si>
  <si>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</si>
  <si>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</si>
  <si>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</si>
  <si>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</si>
  <si>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</si>
  <si>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</si>
  <si>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</si>
  <si>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</si>
  <si>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</si>
  <si>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</si>
  <si>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</si>
  <si>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</si>
  <si>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</si>
  <si>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</si>
  <si>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</si>
  <si>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</si>
  <si>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</si>
  <si>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</si>
  <si>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</si>
  <si>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</si>
  <si>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</si>
  <si>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</si>
  <si>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</si>
  <si>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</si>
  <si>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</si>
  <si>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</si>
  <si>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</si>
  <si>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</si>
  <si>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</si>
  <si>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</si>
  <si>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</si>
  <si>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</si>
  <si>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</si>
  <si>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</si>
  <si>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</si>
  <si>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</si>
  <si>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</si>
  <si>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</si>
  <si>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</si>
  <si>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</si>
  <si>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</si>
  <si>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</si>
  <si>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</si>
  <si>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</si>
  <si>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</si>
  <si>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</si>
  <si>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</si>
  <si>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</si>
  <si>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</si>
  <si>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</si>
  <si>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</si>
  <si>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</si>
  <si>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</si>
  <si>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</si>
  <si>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</si>
  <si>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</si>
  <si>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</si>
  <si>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</si>
  <si>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</si>
  <si>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</si>
  <si>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</si>
  <si>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</si>
  <si>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</si>
  <si>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</si>
  <si>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</si>
  <si>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</si>
  <si>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</si>
  <si>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</si>
  <si>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</si>
  <si>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</si>
  <si>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</si>
  <si>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</si>
  <si>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</si>
  <si>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</si>
  <si>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</si>
  <si>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</si>
  <si>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</si>
  <si>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</si>
  <si>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</si>
  <si>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</si>
  <si>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</si>
  <si>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</si>
  <si>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</si>
  <si>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</si>
  <si>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</si>
  <si>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</si>
  <si>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</si>
  <si>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</si>
  <si>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</si>
  <si>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</si>
  <si>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</si>
  <si>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</si>
  <si>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</si>
  <si>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</si>
  <si>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</si>
  <si>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</si>
  <si>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</si>
  <si>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</si>
  <si>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</si>
  <si>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</si>
  <si>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</si>
  <si>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</si>
  <si>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</si>
  <si>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</si>
  <si>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</si>
  <si>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</si>
  <si>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</si>
  <si>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</si>
  <si>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</si>
  <si>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</si>
  <si>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</si>
  <si>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</si>
  <si>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</si>
  <si>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</si>
  <si>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</si>
  <si>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</si>
  <si>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</si>
  <si>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</si>
  <si>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</si>
  <si>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</si>
  <si>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</si>
  <si>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</si>
  <si>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</si>
  <si>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</si>
  <si>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</si>
  <si>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</si>
  <si>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</si>
  <si>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</si>
  <si>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</si>
  <si>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</si>
  <si>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</si>
  <si>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</si>
  <si>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</si>
  <si>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</si>
  <si>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</si>
  <si>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</si>
  <si>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</si>
  <si>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</si>
  <si>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</si>
  <si>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</si>
  <si>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</si>
  <si>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</si>
  <si>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</si>
  <si>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</si>
  <si>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</si>
  <si>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</si>
  <si>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</si>
  <si>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</si>
  <si>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</si>
  <si>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</si>
  <si>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</si>
  <si>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</si>
  <si>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</si>
  <si>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</si>
  <si>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</si>
  <si>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</si>
  <si>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</si>
  <si>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</si>
  <si>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</si>
  <si>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</si>
  <si>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</si>
  <si>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</si>
  <si>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</si>
  <si>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</si>
  <si>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</si>
  <si>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</si>
  <si>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</si>
  <si>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</si>
  <si>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</si>
  <si>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</si>
  <si>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</si>
  <si>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</si>
  <si>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</si>
  <si>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</si>
  <si>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</si>
  <si>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</si>
  <si>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</si>
  <si>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</si>
  <si>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</si>
  <si>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</si>
  <si>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</si>
  <si>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</si>
  <si>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</si>
  <si>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</si>
  <si>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</si>
  <si>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</si>
  <si>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</si>
  <si>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</si>
  <si>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</si>
  <si>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</si>
  <si>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</si>
  <si>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</si>
  <si>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</si>
  <si>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</si>
  <si>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</si>
  <si>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</si>
  <si>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</si>
  <si>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</si>
  <si>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</si>
  <si>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</si>
  <si>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</si>
  <si>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</si>
  <si>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</si>
  <si>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</si>
  <si>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</si>
  <si>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</si>
  <si>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</si>
  <si>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</si>
  <si>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</si>
  <si>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</si>
  <si>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</si>
  <si>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</si>
  <si>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</si>
  <si>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</si>
  <si>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</si>
  <si>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</si>
  <si>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</si>
  <si>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</si>
  <si>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</si>
  <si>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</si>
  <si>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</si>
  <si>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</si>
  <si>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</si>
  <si>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</si>
  <si>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</si>
  <si>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</si>
  <si>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</si>
  <si>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</si>
  <si>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</si>
  <si>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</si>
  <si>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</si>
  <si>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</si>
  <si>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</si>
  <si>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</si>
  <si>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</si>
  <si>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</si>
  <si>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</si>
  <si>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</si>
  <si>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</si>
  <si>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</si>
  <si>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</si>
  <si>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</si>
  <si>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</si>
  <si>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</si>
  <si>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</si>
  <si>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</si>
  <si>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</si>
  <si>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</si>
  <si>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</si>
  <si>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</si>
  <si>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</si>
  <si>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</si>
  <si>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</si>
  <si>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</si>
  <si>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</si>
  <si>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</si>
  <si>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</si>
  <si>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</si>
  <si>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</si>
  <si>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</si>
  <si>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</si>
  <si>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</si>
  <si>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</si>
  <si>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</si>
  <si>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</si>
  <si>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</si>
  <si>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</si>
  <si>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</si>
  <si>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</si>
  <si>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</si>
  <si>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</si>
  <si>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</si>
  <si>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</si>
  <si>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</si>
  <si>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</si>
  <si>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</si>
  <si>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</si>
  <si>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</si>
  <si>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</si>
  <si>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</si>
  <si>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</si>
  <si>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</si>
  <si>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</si>
  <si>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</si>
  <si>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</si>
  <si>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</si>
  <si>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</si>
  <si>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</si>
  <si>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</si>
  <si>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</si>
  <si>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</si>
  <si>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</si>
  <si>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</si>
  <si>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</si>
  <si>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</si>
  <si>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</si>
  <si>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</si>
  <si>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</si>
  <si>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</si>
  <si>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</si>
  <si>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</si>
  <si>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</si>
  <si>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</si>
  <si>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</si>
  <si>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</si>
  <si>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</si>
  <si>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</si>
  <si>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</si>
  <si>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</si>
  <si>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</si>
  <si>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</si>
  <si>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</si>
  <si>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</si>
  <si>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</si>
  <si>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</si>
  <si>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</si>
  <si>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</si>
  <si>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</si>
  <si>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</si>
  <si>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</si>
  <si>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</si>
  <si>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</si>
  <si>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</si>
  <si>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</si>
  <si>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</si>
  <si>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</si>
  <si>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</si>
  <si>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</si>
  <si>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</si>
  <si>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</si>
  <si>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</si>
  <si>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</si>
  <si>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</si>
  <si>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</si>
  <si>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</si>
  <si>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</si>
  <si>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</si>
  <si>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</si>
  <si>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</si>
  <si>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</si>
  <si>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</si>
  <si>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</si>
  <si>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</si>
  <si>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</si>
  <si>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</si>
  <si>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</si>
  <si>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</si>
  <si>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</si>
  <si>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</si>
  <si>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</si>
  <si>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</si>
  <si>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</si>
  <si>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</si>
  <si>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</si>
  <si>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</si>
  <si>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</si>
  <si>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</si>
  <si>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</si>
  <si>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</si>
  <si>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</si>
  <si>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</si>
  <si>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</si>
  <si>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</si>
  <si>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</si>
  <si>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</si>
  <si>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</si>
  <si>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</si>
  <si>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</si>
  <si>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</si>
  <si>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</si>
  <si>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</si>
  <si>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</si>
  <si>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</si>
  <si>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</si>
  <si>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</si>
  <si>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</si>
  <si>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</si>
  <si>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</si>
  <si>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</si>
  <si>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</si>
  <si>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</si>
  <si>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</si>
  <si>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</si>
  <si>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</si>
  <si>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</si>
  <si>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</si>
  <si>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</si>
  <si>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</si>
  <si>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</si>
  <si>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</si>
  <si>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</si>
  <si>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</si>
  <si>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</si>
  <si>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</si>
  <si>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</si>
  <si>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</si>
  <si>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</si>
  <si>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</si>
  <si>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</si>
  <si>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</si>
  <si>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</si>
  <si>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</si>
  <si>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</si>
  <si>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</si>
  <si>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</si>
  <si>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</si>
  <si>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</si>
  <si>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</si>
  <si>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</si>
  <si>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</si>
  <si>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</si>
  <si>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</si>
  <si>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</si>
  <si>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</si>
  <si>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</si>
  <si>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</si>
  <si>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</si>
  <si>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</si>
  <si>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</si>
  <si>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</si>
  <si>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</si>
  <si>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</si>
  <si>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</si>
  <si>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</si>
  <si>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</si>
  <si>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</si>
  <si>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</si>
  <si>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</si>
  <si>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</si>
  <si>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</si>
  <si>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</si>
  <si>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</si>
  <si>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</si>
  <si>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</si>
  <si>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</si>
  <si>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</si>
  <si>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</si>
  <si>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</si>
  <si>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</si>
  <si>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</si>
  <si>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</si>
  <si>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</si>
  <si>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</si>
  <si>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</si>
  <si>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</si>
  <si>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</si>
  <si>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</si>
  <si>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</si>
  <si>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</si>
  <si>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</si>
  <si>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</si>
  <si>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</si>
  <si>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</si>
  <si>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</si>
  <si>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</si>
  <si>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</si>
  <si>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</si>
  <si>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</si>
  <si>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</si>
  <si>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</si>
  <si>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</si>
  <si>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</si>
  <si>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</si>
  <si>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</si>
  <si>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</si>
  <si>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</si>
  <si>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</si>
  <si>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</si>
  <si>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</si>
  <si>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</si>
  <si>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</si>
  <si>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</si>
  <si>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</si>
  <si>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</si>
  <si>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</si>
  <si>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</si>
  <si>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</si>
  <si>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</si>
  <si>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</si>
  <si>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</si>
  <si>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</si>
  <si>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</si>
  <si>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</si>
  <si>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</si>
  <si>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</si>
  <si>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</si>
  <si>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</si>
  <si>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</si>
  <si>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</si>
  <si>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</si>
  <si>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</si>
  <si>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</si>
  <si>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</si>
  <si>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</si>
  <si>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</si>
  <si>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</si>
  <si>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</si>
  <si>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</si>
  <si>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</si>
  <si>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</si>
  <si>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</si>
  <si>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</si>
  <si>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</si>
  <si>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</si>
  <si>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</si>
  <si>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</si>
  <si>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</si>
  <si>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</si>
  <si>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</si>
  <si>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</si>
  <si>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</si>
  <si>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</si>
  <si>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</si>
  <si>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</si>
  <si>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</si>
  <si>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</si>
  <si>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</si>
  <si>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</si>
  <si>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</si>
  <si>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</si>
  <si>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</si>
  <si>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</si>
  <si>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</si>
  <si>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</si>
  <si>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</si>
  <si>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</si>
  <si>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</si>
  <si>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</si>
  <si>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</si>
  <si>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</si>
  <si>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</si>
  <si>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</si>
  <si>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</si>
  <si>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</si>
  <si>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</si>
  <si>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</si>
  <si>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</si>
  <si>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</si>
  <si>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</si>
  <si>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</si>
  <si>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</si>
  <si>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</si>
  <si>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</si>
  <si>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</si>
  <si>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</si>
  <si>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</si>
  <si>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</si>
  <si>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</si>
  <si>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</si>
  <si>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</si>
  <si>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</si>
  <si>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</si>
  <si>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</si>
  <si>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</si>
  <si>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</si>
  <si>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</si>
  <si>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</si>
  <si>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</si>
  <si>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</si>
  <si>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</si>
  <si>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</si>
  <si>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</si>
  <si>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</si>
  <si>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</si>
  <si>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</si>
  <si>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</si>
  <si>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</si>
  <si>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</si>
  <si>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</si>
  <si>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</si>
  <si>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</si>
  <si>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</si>
  <si>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</si>
  <si>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</si>
  <si>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</si>
  <si>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</si>
  <si>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</si>
  <si>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</si>
  <si>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</si>
  <si>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</si>
  <si>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</si>
  <si>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</si>
  <si>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</si>
  <si>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</si>
  <si>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</si>
  <si>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</si>
  <si>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</si>
  <si>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</si>
  <si>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</si>
  <si>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</si>
  <si>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</si>
  <si>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</si>
  <si>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</si>
  <si>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</si>
  <si>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</si>
  <si>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</si>
  <si>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</si>
  <si>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</si>
  <si>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</si>
  <si>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</si>
  <si>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</si>
  <si>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</si>
  <si>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</si>
  <si>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</si>
  <si>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</si>
  <si>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</si>
  <si>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</si>
  <si>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</si>
  <si>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</si>
  <si>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</si>
  <si>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</si>
  <si>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</si>
  <si>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</si>
  <si>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</si>
  <si>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</si>
  <si>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</si>
  <si>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</si>
  <si>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</si>
  <si>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</si>
  <si>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</si>
  <si>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</si>
  <si>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</si>
  <si>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</si>
  <si>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</si>
  <si>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</si>
  <si>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</si>
  <si>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</si>
  <si>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</si>
  <si>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</si>
  <si>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</si>
  <si>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</si>
  <si>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</si>
  <si>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</si>
  <si>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</si>
  <si>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</si>
  <si>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</si>
  <si>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</si>
  <si>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</si>
  <si>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</si>
  <si>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</si>
  <si>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</si>
  <si>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</si>
  <si>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</si>
  <si>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</si>
  <si>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</si>
  <si>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</si>
  <si>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</si>
  <si>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</si>
  <si>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</si>
  <si>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</si>
  <si>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</si>
  <si>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</si>
  <si>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</si>
  <si>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</si>
  <si>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</si>
  <si>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</si>
  <si>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</si>
  <si>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</si>
  <si>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</si>
  <si>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</si>
  <si>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</si>
  <si>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</si>
  <si>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</si>
  <si>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</si>
  <si>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</si>
  <si>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</si>
  <si>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</si>
  <si>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</si>
  <si>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</si>
  <si>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</si>
  <si>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</si>
  <si>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</si>
  <si>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</si>
  <si>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</si>
  <si>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</si>
  <si>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</si>
  <si>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</si>
  <si>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</si>
  <si>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</si>
  <si>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</si>
  <si>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</si>
  <si>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</si>
  <si>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</si>
  <si>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</si>
  <si>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</si>
  <si>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</si>
  <si>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</si>
  <si>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</si>
  <si>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</si>
  <si>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</si>
  <si>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</si>
  <si>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</si>
  <si>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</si>
  <si>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</si>
  <si>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</si>
  <si>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</si>
  <si>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</si>
  <si>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</si>
  <si>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</si>
  <si>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</si>
  <si>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</si>
  <si>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</si>
  <si>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</si>
  <si>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</si>
  <si>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</si>
  <si>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</si>
  <si>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</si>
  <si>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</si>
  <si>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</si>
  <si>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</si>
  <si>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</si>
  <si>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</si>
  <si>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</si>
  <si>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</si>
  <si>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</si>
  <si>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</si>
  <si>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</si>
  <si>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</si>
  <si>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</si>
  <si>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</si>
  <si>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</si>
  <si>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</si>
  <si>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</si>
  <si>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</si>
  <si>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</si>
  <si>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</si>
  <si>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</si>
  <si>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</si>
  <si>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</si>
  <si>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</si>
  <si>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</si>
  <si>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</si>
  <si>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</si>
  <si>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</si>
  <si>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</si>
  <si>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</si>
  <si>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</si>
  <si>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</si>
  <si>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</si>
  <si>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</si>
  <si>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</si>
  <si>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</si>
  <si>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</si>
  <si>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</si>
  <si>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</si>
  <si>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</si>
  <si>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</si>
  <si>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</si>
  <si>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</si>
  <si>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</si>
  <si>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</si>
  <si>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</si>
  <si>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</si>
  <si>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</si>
  <si>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</si>
  <si>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</si>
  <si>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</si>
  <si>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</si>
  <si>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</si>
  <si>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</si>
  <si>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</si>
  <si>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</si>
  <si>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</si>
  <si>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</si>
  <si>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</si>
  <si>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</si>
  <si>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</si>
  <si>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</si>
  <si>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</si>
  <si>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</si>
  <si>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</si>
  <si>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</si>
  <si>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</si>
  <si>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</si>
  <si>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</si>
  <si>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</si>
  <si>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</si>
  <si>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</si>
  <si>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</si>
  <si>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</si>
  <si>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</si>
  <si>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</si>
  <si>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</si>
  <si>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</si>
  <si>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</si>
  <si>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</si>
  <si>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</si>
  <si>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</si>
  <si>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</si>
  <si>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</si>
  <si>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</si>
  <si>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</si>
  <si>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</si>
  <si>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</si>
  <si>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</si>
  <si>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</si>
  <si>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</si>
  <si>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</si>
  <si>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</si>
  <si>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</si>
  <si>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</si>
  <si>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</si>
  <si>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</si>
  <si>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</si>
  <si>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</si>
  <si>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</si>
  <si>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</si>
  <si>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</si>
  <si>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</si>
  <si>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</si>
  <si>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</si>
  <si>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</si>
  <si>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</si>
  <si>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</si>
  <si>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</si>
  <si>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</si>
  <si>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</si>
  <si>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</si>
  <si>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</si>
  <si>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</si>
  <si>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</si>
  <si>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</si>
  <si>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</si>
  <si>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</si>
  <si>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</si>
  <si>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</si>
  <si>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</si>
  <si>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</si>
  <si>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</si>
  <si>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</si>
  <si>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</si>
  <si>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</si>
  <si>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</si>
  <si>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</si>
  <si>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</si>
  <si>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</si>
  <si>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</si>
  <si>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</si>
  <si>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</si>
  <si>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</si>
  <si>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</si>
  <si>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</si>
  <si>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</si>
  <si>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</si>
  <si>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</si>
  <si>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</si>
  <si>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</si>
  <si>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</si>
  <si>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</si>
  <si>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</si>
  <si>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</si>
  <si>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</si>
  <si>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</si>
  <si>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</si>
  <si>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</si>
  <si>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</si>
  <si>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</si>
  <si>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</si>
  <si>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</si>
  <si>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</si>
  <si>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</si>
  <si>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</si>
  <si>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</si>
  <si>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</si>
  <si>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</si>
  <si>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</si>
  <si>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</si>
  <si>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</si>
  <si>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</si>
  <si>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</si>
  <si>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</si>
  <si>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</si>
  <si>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</si>
  <si>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</si>
  <si>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</si>
  <si>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</si>
  <si>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</si>
  <si>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</si>
  <si>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</si>
  <si>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</si>
  <si>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</si>
  <si>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</si>
  <si>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</si>
  <si>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</si>
  <si>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</si>
  <si>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</si>
  <si>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</si>
  <si>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</si>
  <si>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</si>
  <si>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</si>
  <si>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</si>
  <si>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</si>
  <si>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</si>
  <si>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</si>
  <si>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</si>
  <si>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</si>
  <si>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</si>
  <si>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</si>
  <si>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</si>
  <si>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</si>
  <si>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</si>
  <si>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</si>
  <si>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</si>
  <si>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</si>
  <si>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</si>
  <si>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</si>
  <si>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</si>
  <si>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</si>
  <si>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</si>
  <si>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</si>
  <si>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</si>
  <si>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</si>
  <si>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</si>
  <si>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</si>
  <si>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</si>
  <si>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</si>
  <si>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</si>
  <si>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</si>
  <si>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</si>
  <si>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</si>
  <si>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</si>
  <si>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</si>
  <si>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</si>
  <si>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</si>
  <si>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</si>
  <si>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</si>
  <si>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</si>
  <si>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</si>
  <si>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</si>
  <si>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</si>
  <si>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</si>
  <si>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</si>
  <si>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</si>
  <si>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</si>
  <si>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</si>
  <si>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</si>
  <si>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</si>
  <si>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</si>
  <si>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</si>
  <si>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</si>
  <si>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</si>
  <si>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</si>
  <si>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</si>
  <si>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</si>
  <si>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</si>
  <si>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</si>
  <si>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</si>
  <si>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</si>
  <si>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</si>
  <si>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</si>
  <si>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</si>
  <si>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</si>
  <si>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</si>
  <si>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</si>
  <si>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</si>
  <si>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</si>
  <si>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</si>
  <si>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</si>
  <si>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</si>
  <si>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</si>
  <si>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</si>
  <si>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</si>
  <si>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</si>
  <si>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</si>
  <si>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</si>
  <si>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</si>
  <si>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</si>
  <si>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</si>
  <si>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</si>
  <si>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</si>
  <si>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</si>
  <si>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</si>
  <si>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</si>
  <si>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</si>
  <si>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</si>
  <si>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</si>
  <si>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</si>
  <si>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</si>
  <si>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</si>
  <si>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</si>
  <si>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</si>
  <si>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</si>
  <si>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</si>
  <si>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</si>
  <si>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</si>
  <si>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</si>
  <si>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</si>
  <si>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</si>
  <si>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</si>
  <si>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</si>
  <si>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</si>
  <si>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</si>
  <si>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</si>
  <si>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</si>
  <si>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</si>
  <si>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</si>
  <si>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</si>
  <si>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</si>
  <si>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</si>
  <si>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</si>
  <si>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</si>
  <si>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</si>
  <si>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</si>
  <si>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</si>
  <si>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</si>
  <si>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</si>
  <si>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</si>
  <si>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</si>
  <si>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</si>
  <si>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</si>
  <si>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</si>
  <si>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</si>
  <si>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</si>
  <si>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</si>
  <si>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</si>
  <si>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</si>
  <si>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</si>
  <si>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</si>
  <si>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</si>
  <si>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</si>
  <si>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</si>
  <si>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</si>
  <si>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</si>
  <si>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</si>
  <si>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</si>
  <si>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</si>
  <si>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</si>
  <si>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</si>
  <si>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</si>
  <si>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</si>
  <si>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</si>
  <si>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</si>
  <si>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</si>
  <si>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</si>
  <si>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</si>
  <si>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</si>
  <si>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</si>
  <si>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</si>
  <si>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</si>
  <si>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</si>
  <si>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</si>
  <si>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</si>
  <si>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</si>
  <si>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</si>
  <si>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</si>
  <si>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</si>
  <si>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</si>
  <si>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</si>
  <si>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</si>
  <si>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</si>
  <si>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</si>
  <si>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</si>
  <si>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</si>
  <si>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</si>
  <si>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</si>
  <si>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</si>
  <si>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</si>
  <si>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</si>
  <si>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</si>
  <si>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</si>
  <si>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</si>
  <si>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</si>
  <si>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</si>
  <si>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</si>
  <si>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</si>
  <si>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</si>
  <si>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</si>
  <si>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</si>
  <si>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</si>
  <si>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</si>
  <si>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</si>
  <si>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</si>
  <si>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</si>
  <si>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</si>
  <si>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</si>
  <si>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</si>
  <si>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</si>
  <si>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</si>
  <si>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</si>
  <si>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</si>
  <si>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</si>
  <si>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</si>
  <si>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</si>
  <si>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</si>
  <si>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</si>
  <si>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</si>
  <si>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</si>
  <si>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</si>
  <si>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</si>
  <si>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</si>
  <si>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</si>
  <si>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</si>
  <si>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</si>
  <si>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</si>
  <si>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</si>
  <si>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</si>
  <si>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</si>
  <si>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</si>
  <si>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</si>
  <si>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</si>
  <si>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</si>
  <si>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</si>
  <si>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</si>
  <si>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</si>
  <si>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</si>
  <si>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</si>
  <si>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</si>
  <si>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</si>
  <si>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</si>
  <si>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</si>
  <si>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</si>
  <si>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</si>
  <si>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</si>
  <si>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</si>
  <si>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</si>
  <si>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</si>
  <si>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</si>
  <si>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</si>
  <si>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</si>
  <si>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</si>
  <si>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</si>
  <si>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</si>
  <si>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</si>
  <si>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</si>
  <si>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</si>
  <si>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</si>
  <si>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</si>
  <si>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</si>
  <si>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</si>
  <si>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</si>
  <si>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</si>
  <si>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</si>
  <si>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</si>
  <si>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</si>
  <si>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</si>
  <si>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</si>
  <si>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</si>
  <si>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</si>
  <si>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</si>
  <si>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</si>
  <si>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</si>
  <si>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</si>
  <si>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</si>
  <si>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</si>
  <si>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</si>
  <si>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</si>
  <si>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</si>
  <si>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</si>
  <si>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</si>
  <si>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</si>
  <si>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</si>
  <si>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</si>
  <si>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</si>
  <si>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</si>
  <si>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</si>
  <si>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</si>
  <si>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</si>
  <si>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</si>
  <si>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</si>
  <si>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</si>
  <si>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</si>
  <si>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</si>
  <si>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</si>
  <si>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</si>
  <si>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</si>
  <si>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</si>
  <si>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</si>
  <si>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</si>
  <si>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</si>
  <si>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</si>
  <si>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</si>
  <si>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</si>
  <si>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</si>
  <si>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</si>
  <si>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</si>
  <si>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</si>
  <si>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</si>
  <si>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</si>
  <si>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</si>
  <si>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</si>
  <si>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</si>
  <si>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</si>
  <si>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</si>
  <si>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</si>
  <si>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</si>
  <si>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</si>
  <si>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</si>
  <si>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</si>
  <si>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</si>
  <si>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</si>
  <si>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</si>
  <si>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</si>
  <si>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</si>
  <si>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</si>
  <si>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</si>
  <si>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</si>
  <si>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</si>
  <si>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</si>
  <si>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</si>
  <si>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</si>
  <si>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</si>
  <si>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</si>
  <si>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</si>
  <si>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</si>
  <si>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</si>
  <si>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</si>
  <si>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</si>
  <si>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</si>
  <si>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</si>
  <si>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</si>
  <si>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</si>
  <si>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</si>
  <si>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</si>
  <si>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</si>
  <si>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</si>
  <si>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</si>
  <si>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</si>
  <si>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</si>
  <si>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</si>
  <si>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</si>
  <si>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</si>
  <si>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</si>
  <si>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</si>
  <si>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</si>
  <si>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</si>
  <si>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</si>
  <si>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</si>
  <si>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</si>
  <si>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</si>
  <si>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</si>
  <si>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</si>
  <si>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</si>
  <si>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</si>
  <si>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</si>
  <si>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</si>
  <si>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</si>
  <si>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</si>
  <si>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</si>
  <si>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</si>
  <si>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</si>
  <si>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</si>
  <si>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</si>
  <si>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</si>
  <si>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</si>
  <si>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</si>
  <si>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</si>
  <si>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</si>
  <si>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</si>
  <si>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</si>
  <si>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</si>
  <si>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</si>
  <si>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</si>
  <si>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</si>
  <si>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</si>
  <si>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</si>
  <si>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</si>
  <si>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</si>
  <si>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</si>
  <si>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</si>
  <si>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</si>
  <si>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</si>
  <si>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</si>
  <si>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</si>
  <si>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</si>
  <si>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</si>
  <si>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</si>
  <si>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</si>
  <si>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</si>
  <si>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</si>
  <si>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</si>
  <si>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</si>
  <si>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</si>
  <si>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</si>
  <si>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</si>
  <si>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</si>
  <si>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</si>
  <si>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</si>
  <si>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</si>
  <si>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</si>
  <si>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</si>
  <si>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</si>
  <si>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</si>
  <si>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</si>
  <si>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</si>
  <si>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</si>
  <si>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</si>
  <si>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</si>
  <si>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</si>
  <si>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</si>
  <si>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</si>
  <si>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</si>
  <si>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</si>
  <si>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</si>
  <si>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</si>
  <si>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</si>
  <si>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</si>
  <si>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</si>
  <si>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</si>
  <si>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</si>
  <si>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</si>
  <si>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</si>
  <si>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</si>
  <si>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</si>
  <si>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</si>
  <si>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</si>
  <si>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</si>
  <si>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</si>
  <si>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</si>
  <si>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</si>
  <si>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</si>
  <si>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</si>
  <si>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</si>
  <si>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</si>
  <si>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</si>
  <si>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</si>
  <si>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</si>
  <si>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</si>
  <si>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</si>
  <si>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</si>
  <si>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</si>
  <si>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</si>
  <si>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</si>
  <si>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</si>
  <si>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</si>
  <si>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</si>
  <si>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</si>
  <si>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</si>
  <si>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</si>
  <si>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</si>
  <si>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</si>
  <si>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</si>
  <si>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</si>
  <si>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</si>
  <si>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</si>
  <si>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</si>
  <si>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</si>
  <si>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</si>
  <si>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</si>
  <si>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</si>
  <si>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</si>
  <si>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</si>
  <si>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</si>
  <si>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</si>
  <si>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</si>
  <si>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</si>
  <si>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</si>
  <si>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</si>
  <si>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</si>
  <si>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</si>
  <si>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</si>
  <si>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</si>
  <si>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</si>
  <si>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</si>
  <si>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</si>
  <si>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</si>
  <si>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</si>
  <si>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</si>
  <si>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</si>
  <si>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</si>
  <si>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</si>
  <si>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</si>
  <si>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</si>
  <si>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</si>
  <si>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</si>
  <si>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</si>
  <si>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</si>
  <si>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</si>
  <si>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</si>
  <si>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</si>
  <si>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</si>
  <si>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</si>
  <si>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</si>
  <si>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</si>
  <si>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</si>
  <si>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</si>
  <si>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</si>
  <si>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</si>
  <si>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</si>
  <si>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</si>
  <si>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</si>
  <si>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</si>
  <si>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</si>
  <si>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</si>
  <si>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</si>
  <si>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</si>
  <si>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</si>
  <si>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</si>
  <si>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</si>
  <si>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</si>
  <si>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</si>
  <si>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</si>
  <si>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</si>
  <si>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</si>
  <si>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</si>
  <si>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</si>
  <si>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</si>
  <si>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</si>
  <si>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</si>
  <si>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</si>
  <si>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</si>
  <si>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</si>
  <si>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</si>
  <si>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</si>
  <si>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</si>
  <si>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</si>
  <si>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</si>
  <si>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</si>
  <si>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</si>
  <si>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</si>
  <si>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</si>
  <si>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</si>
  <si>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</si>
  <si>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</si>
  <si>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</si>
  <si>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</si>
  <si>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</si>
  <si>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</si>
  <si>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</si>
  <si>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</si>
  <si>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</si>
  <si>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</si>
  <si>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</si>
  <si>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</si>
  <si>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</si>
  <si>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</si>
  <si>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</si>
  <si>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</si>
  <si>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</si>
  <si>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</si>
  <si>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</si>
  <si>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</si>
  <si>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</si>
  <si>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</si>
  <si>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</si>
  <si>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</si>
  <si>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</si>
  <si>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</si>
  <si>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</si>
  <si>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</si>
  <si>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</si>
  <si>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</si>
  <si>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</si>
  <si>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</si>
  <si>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</si>
  <si>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</si>
  <si>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</si>
  <si>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</si>
  <si>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</si>
  <si>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</si>
  <si>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</si>
  <si>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</si>
  <si>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</si>
  <si>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</si>
  <si>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</si>
  <si>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</si>
  <si>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</si>
  <si>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</si>
  <si>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</si>
  <si>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</si>
  <si>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</si>
  <si>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</si>
  <si>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</si>
  <si>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</si>
  <si>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</si>
  <si>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</si>
  <si>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</si>
  <si>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</si>
  <si>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</si>
  <si>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</si>
  <si>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</si>
  <si>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</si>
  <si>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</si>
  <si>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</si>
  <si>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</si>
  <si>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</si>
  <si>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</si>
  <si>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</si>
  <si>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</si>
  <si>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</si>
  <si>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</si>
  <si>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</si>
  <si>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</si>
  <si>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</si>
  <si>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</si>
  <si>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</si>
  <si>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</si>
  <si>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</si>
  <si>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</si>
  <si>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</si>
  <si>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</si>
  <si>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</si>
  <si>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</si>
  <si>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</si>
  <si>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</si>
  <si>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</si>
  <si>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</si>
  <si>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</si>
  <si>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</si>
  <si>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</si>
  <si>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</si>
  <si>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</si>
  <si>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</si>
  <si>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</si>
  <si>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</si>
  <si>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</si>
  <si>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</si>
  <si>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</si>
  <si>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</si>
  <si>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</si>
  <si>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</si>
  <si>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</si>
  <si>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</si>
  <si>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</si>
  <si>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</si>
  <si>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</si>
  <si>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</si>
  <si>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</si>
  <si>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</si>
  <si>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</si>
  <si>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</si>
  <si>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</si>
  <si>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</si>
  <si>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</si>
  <si>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</si>
  <si>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</si>
  <si>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</si>
  <si>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</si>
  <si>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</si>
  <si>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</si>
  <si>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</si>
  <si>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</si>
  <si>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</si>
  <si>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</si>
  <si>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</si>
  <si>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</si>
  <si>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</si>
  <si>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</si>
  <si>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</si>
  <si>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</si>
  <si>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</si>
  <si>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</si>
  <si>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</si>
  <si>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</si>
  <si>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</si>
  <si>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</si>
  <si>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</si>
  <si>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</si>
  <si>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</si>
  <si>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</si>
  <si>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</si>
  <si>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</si>
  <si>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</si>
  <si>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</si>
  <si>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</si>
  <si>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</si>
  <si>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</si>
  <si>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</si>
  <si>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</si>
  <si>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</si>
  <si>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</si>
  <si>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</si>
  <si>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</si>
  <si>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</si>
  <si>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</si>
  <si>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</si>
  <si>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</si>
  <si>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</si>
  <si>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</si>
  <si>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</si>
  <si>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</si>
  <si>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</si>
  <si>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</si>
  <si>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</si>
  <si>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</si>
  <si>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</si>
  <si>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</si>
  <si>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</si>
  <si>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</si>
  <si>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</si>
  <si>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</si>
  <si>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</si>
  <si>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</si>
  <si>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</si>
  <si>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</si>
  <si>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</si>
  <si>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</si>
  <si>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</si>
  <si>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</si>
  <si>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</si>
  <si>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</si>
  <si>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</si>
  <si>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</si>
  <si>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</si>
  <si>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</si>
  <si>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</si>
  <si>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</si>
  <si>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</si>
  <si>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</si>
  <si>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</si>
  <si>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</si>
  <si>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</si>
  <si>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</si>
  <si>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</si>
  <si>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</si>
  <si>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</si>
  <si>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</si>
  <si>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</si>
  <si>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</si>
  <si>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</si>
  <si>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</si>
  <si>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</si>
  <si>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</si>
  <si>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</si>
  <si>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</si>
  <si>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</si>
  <si>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</si>
  <si>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</si>
  <si>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</si>
  <si>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</si>
  <si>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</si>
  <si>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</si>
  <si>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</si>
  <si>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</si>
  <si>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</si>
  <si>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</si>
  <si>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</si>
  <si>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</si>
  <si>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</si>
  <si>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</si>
  <si>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</si>
  <si>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</si>
  <si>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</si>
  <si>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</si>
  <si>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</si>
  <si>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</si>
  <si>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</si>
  <si>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</si>
  <si>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</si>
  <si>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</si>
  <si>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</si>
  <si>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</si>
  <si>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</si>
  <si>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</si>
  <si>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</si>
  <si>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</si>
  <si>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</si>
  <si>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</si>
  <si>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</si>
  <si>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</si>
  <si>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</si>
  <si>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</si>
  <si>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</si>
  <si>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</si>
  <si>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</si>
  <si>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</si>
  <si>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</si>
  <si>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</si>
  <si>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</si>
  <si>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</si>
  <si>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</si>
  <si>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</si>
  <si>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</si>
  <si>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</si>
  <si>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</si>
  <si>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</si>
  <si>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</si>
  <si>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</si>
  <si>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</si>
  <si>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</si>
  <si>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</si>
  <si>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</si>
  <si>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</si>
  <si>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</si>
  <si>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</si>
  <si>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</si>
  <si>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</si>
  <si>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</si>
  <si>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</si>
  <si>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</si>
  <si>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</si>
  <si>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</si>
  <si>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</si>
  <si>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</si>
  <si>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</si>
  <si>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</si>
  <si>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</si>
  <si>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</si>
  <si>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</si>
  <si>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</si>
  <si>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</si>
  <si>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</si>
  <si>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</si>
  <si>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</si>
  <si>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</si>
  <si>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</si>
  <si>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</si>
  <si>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</si>
  <si>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</si>
  <si>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</si>
  <si>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</si>
  <si>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</si>
  <si>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</si>
  <si>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</si>
  <si>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</si>
  <si>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</si>
  <si>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</si>
  <si>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</si>
  <si>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</si>
  <si>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</si>
  <si>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</si>
  <si>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</si>
  <si>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</si>
  <si>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</si>
  <si>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</si>
  <si>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</si>
  <si>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</si>
  <si>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</si>
  <si>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</si>
  <si>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</si>
  <si>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</si>
  <si>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</si>
  <si>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</si>
  <si>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</si>
  <si>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</si>
  <si>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</si>
  <si>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</si>
  <si>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</si>
  <si>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</si>
  <si>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</si>
  <si>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</si>
  <si>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</si>
  <si>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</si>
  <si>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</si>
  <si>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</si>
  <si>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</si>
  <si>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</si>
  <si>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</si>
  <si>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</si>
  <si>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</si>
  <si>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</si>
  <si>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</si>
  <si>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</si>
  <si>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</si>
  <si>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</si>
  <si>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</si>
  <si>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</si>
  <si>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</si>
  <si>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</si>
  <si>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</si>
  <si>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</si>
  <si>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</si>
  <si>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</si>
  <si>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</si>
  <si>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</si>
  <si>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</si>
  <si>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</si>
  <si>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</si>
  <si>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</si>
  <si>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</si>
  <si>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</si>
  <si>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</si>
  <si>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</si>
  <si>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</si>
  <si>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</si>
  <si>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</si>
  <si>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</si>
  <si>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</si>
  <si>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</si>
  <si>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</si>
  <si>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</si>
  <si>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</si>
  <si>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</si>
  <si>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</si>
  <si>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</si>
  <si>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</si>
  <si>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</si>
  <si>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</si>
  <si>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</si>
  <si>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</si>
  <si>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</si>
  <si>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</si>
  <si>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</si>
  <si>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</si>
  <si>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</si>
  <si>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</si>
  <si>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</si>
  <si>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</si>
  <si>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</si>
  <si>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</si>
  <si>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</si>
  <si>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</si>
  <si>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</si>
  <si>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</si>
  <si>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</si>
  <si>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</si>
  <si>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</si>
  <si>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</si>
  <si>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</si>
  <si>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</si>
  <si>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</si>
  <si>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</si>
  <si>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</si>
  <si>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</si>
  <si>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</si>
  <si>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</si>
  <si>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</si>
  <si>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</si>
  <si>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</si>
  <si>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</si>
  <si>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</si>
  <si>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</si>
  <si>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</si>
  <si>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</si>
  <si>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</si>
  <si>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</si>
  <si>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</si>
  <si>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</si>
  <si>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</si>
  <si>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</si>
  <si>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</si>
  <si>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</si>
  <si>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</si>
  <si>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</si>
  <si>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</si>
  <si>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</si>
  <si>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</si>
  <si>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</si>
  <si>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</si>
  <si>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</si>
  <si>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</si>
  <si>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</si>
  <si>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</si>
  <si>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</si>
  <si>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</si>
  <si>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</si>
  <si>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</si>
  <si>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</si>
  <si>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</si>
  <si>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</si>
  <si>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</si>
  <si>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</si>
  <si>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</si>
  <si>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</si>
  <si>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</si>
  <si>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</si>
  <si>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</si>
  <si>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</si>
  <si>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</si>
  <si>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</si>
  <si>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</si>
  <si>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</si>
  <si>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</si>
  <si>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</si>
  <si>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</si>
  <si>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</si>
  <si>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</si>
  <si>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</si>
  <si>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</si>
  <si>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</si>
  <si>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</si>
  <si>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</si>
  <si>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</si>
  <si>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</si>
  <si>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</si>
  <si>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</si>
  <si>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</si>
  <si>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</si>
  <si>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</si>
  <si>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</si>
  <si>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</si>
  <si>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</si>
  <si>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</si>
  <si>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</si>
  <si>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</si>
  <si>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</si>
  <si>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</si>
  <si>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</si>
  <si>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</si>
  <si>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</si>
  <si>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</si>
  <si>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</si>
  <si>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</si>
  <si>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</si>
  <si>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</si>
  <si>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</si>
  <si>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</si>
  <si>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</si>
  <si>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</si>
  <si>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</si>
  <si>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</si>
  <si>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</si>
  <si>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</si>
  <si>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</si>
  <si>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</si>
  <si>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</si>
  <si>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</si>
  <si>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</si>
  <si>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</si>
  <si>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</si>
  <si>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</si>
  <si>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</si>
  <si>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</si>
  <si>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</si>
  <si>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</si>
  <si>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</si>
  <si>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</si>
  <si>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</si>
  <si>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</si>
  <si>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</si>
  <si>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</si>
  <si>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</si>
  <si>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</si>
  <si>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</si>
  <si>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</si>
  <si>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</si>
  <si>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</si>
  <si>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</si>
  <si>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</si>
  <si>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</si>
  <si>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</si>
  <si>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</si>
  <si>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</si>
  <si>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</si>
  <si>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</si>
  <si>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</si>
  <si>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</si>
  <si>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</si>
  <si>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</si>
  <si>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</si>
  <si>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</si>
  <si>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</si>
  <si>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</si>
  <si>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</si>
  <si>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</si>
  <si>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</si>
  <si>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</si>
  <si>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</si>
  <si>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</si>
  <si>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</si>
  <si>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</si>
  <si>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</si>
  <si>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</si>
  <si>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</si>
  <si>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</si>
  <si>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</si>
  <si>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</si>
  <si>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</si>
  <si>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</si>
  <si>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</si>
  <si>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</si>
  <si>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</si>
  <si>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</si>
  <si>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</si>
  <si>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</si>
  <si>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</si>
  <si>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</si>
  <si>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</si>
  <si>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</si>
  <si>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</si>
  <si>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</si>
  <si>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</si>
  <si>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</si>
  <si>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</si>
  <si>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</si>
  <si>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</si>
  <si>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</si>
  <si>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</si>
  <si>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</si>
  <si>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</si>
  <si>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</si>
  <si>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</si>
  <si>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</si>
  <si>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</si>
  <si>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</si>
  <si>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</si>
  <si>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</si>
  <si>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</si>
  <si>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</si>
  <si>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</si>
  <si>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</si>
  <si>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</si>
  <si>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</si>
  <si>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</si>
  <si>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</si>
  <si>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</si>
  <si>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</si>
  <si>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</si>
  <si>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</si>
  <si>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</si>
  <si>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</si>
  <si>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</si>
  <si>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</si>
  <si>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</si>
  <si>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</si>
  <si>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</si>
  <si>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</si>
  <si>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</si>
  <si>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</si>
  <si>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</si>
  <si>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</si>
  <si>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</si>
  <si>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</si>
  <si>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</si>
  <si>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</si>
  <si>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</si>
  <si>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</si>
  <si>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</si>
  <si>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</si>
  <si>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</si>
  <si>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</si>
  <si>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</si>
  <si>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</si>
  <si>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</si>
  <si>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</si>
  <si>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</si>
  <si>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</si>
  <si>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</si>
  <si>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</si>
  <si>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</si>
  <si>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</si>
  <si>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</si>
  <si>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</si>
  <si>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</si>
  <si>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</si>
  <si>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</si>
  <si>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</si>
  <si>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</si>
  <si>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</si>
  <si>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</si>
  <si>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</si>
  <si>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</si>
  <si>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</si>
  <si>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</si>
  <si>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</si>
  <si>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</si>
  <si>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</si>
  <si>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</si>
  <si>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</si>
  <si>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</si>
  <si>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</si>
  <si>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</si>
  <si>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</si>
  <si>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</si>
  <si>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</si>
  <si>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</si>
  <si>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</si>
  <si>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</si>
  <si>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</si>
  <si>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</si>
  <si>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</si>
  <si>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</si>
  <si>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</si>
  <si>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</si>
  <si>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</si>
  <si>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</si>
  <si>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</si>
  <si>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</si>
  <si>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</si>
  <si>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</si>
  <si>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</si>
  <si>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</si>
  <si>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</si>
  <si>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</si>
  <si>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</si>
  <si>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</si>
  <si>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</si>
  <si>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</si>
  <si>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</si>
  <si>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</si>
  <si>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</si>
  <si>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</si>
  <si>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</si>
  <si>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</si>
  <si>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</si>
  <si>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</si>
  <si>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</si>
  <si>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</si>
  <si>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</si>
  <si>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</si>
  <si>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</si>
  <si>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</si>
  <si>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</si>
  <si>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</si>
  <si>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</si>
  <si>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</si>
  <si>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</si>
  <si>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</si>
  <si>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</si>
  <si>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</si>
  <si>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</si>
  <si>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</si>
  <si>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</si>
  <si>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</si>
  <si>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</si>
  <si>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</si>
  <si>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</si>
  <si>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</si>
  <si>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</si>
  <si>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</si>
  <si>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</si>
  <si>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</si>
  <si>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</si>
  <si>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</si>
  <si>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</si>
  <si>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</si>
  <si>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</si>
  <si>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</si>
  <si>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</si>
  <si>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</si>
  <si>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</si>
  <si>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</si>
  <si>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</si>
  <si>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</si>
  <si>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</si>
  <si>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</si>
  <si>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</si>
  <si>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</si>
  <si>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</si>
  <si>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</si>
  <si>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</si>
  <si>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</si>
  <si>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</si>
  <si>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</si>
  <si>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</si>
  <si>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</si>
  <si>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</si>
  <si>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</si>
  <si>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</si>
  <si>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</si>
  <si>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</si>
  <si>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</si>
  <si>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</si>
  <si>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</si>
  <si>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</si>
  <si>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</si>
  <si>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</si>
  <si>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</si>
  <si>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</si>
  <si>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</si>
  <si>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</si>
  <si>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</si>
  <si>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</si>
  <si>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</si>
  <si>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</si>
  <si>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</si>
  <si>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</si>
  <si>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</si>
  <si>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</si>
  <si>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</si>
  <si>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</si>
  <si>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</si>
  <si>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</si>
  <si>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</si>
  <si>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</si>
  <si>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</si>
  <si>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</si>
  <si>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</si>
  <si>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</si>
  <si>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</si>
  <si>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</si>
  <si>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</si>
  <si>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</si>
  <si>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</si>
  <si>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</si>
  <si>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</si>
  <si>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</si>
  <si>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</si>
  <si>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</si>
  <si>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</si>
  <si>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</si>
  <si>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</si>
  <si>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</si>
  <si>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</si>
  <si>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</si>
  <si>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</si>
  <si>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</si>
  <si>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</si>
  <si>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</si>
  <si>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</si>
  <si>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</si>
  <si>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</si>
  <si>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</si>
  <si>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</si>
  <si>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</si>
  <si>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</si>
  <si>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</si>
  <si>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</si>
  <si>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</si>
  <si>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</si>
  <si>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</si>
  <si>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</si>
  <si>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</si>
  <si>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</si>
  <si>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</si>
  <si>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</si>
  <si>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</si>
  <si>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</si>
  <si>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</si>
  <si>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</si>
  <si>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</si>
  <si>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</si>
  <si>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</si>
  <si>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</si>
  <si>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</si>
  <si>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</si>
  <si>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</si>
  <si>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</si>
  <si>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</si>
  <si>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</si>
  <si>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</si>
  <si>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</si>
  <si>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</si>
  <si>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</si>
  <si>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</si>
  <si>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</si>
  <si>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</si>
  <si>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</si>
  <si>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</si>
  <si>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</si>
  <si>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</si>
  <si>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</si>
  <si>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</si>
  <si>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</si>
  <si>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</si>
  <si>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</si>
  <si>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</si>
  <si>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</si>
  <si>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</si>
  <si>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</si>
  <si>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</si>
  <si>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</si>
  <si>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</si>
  <si>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</si>
  <si>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</si>
  <si>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</si>
  <si>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</si>
  <si>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</si>
  <si>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</si>
  <si>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</si>
  <si>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</si>
  <si>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</si>
  <si>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</si>
  <si>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</si>
  <si>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</si>
  <si>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</si>
  <si>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</si>
  <si>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</si>
  <si>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</si>
  <si>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</si>
  <si>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</si>
  <si>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</si>
  <si>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</si>
  <si>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</si>
  <si>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</si>
  <si>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</si>
  <si>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</si>
  <si>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</si>
  <si>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</si>
  <si>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</si>
  <si>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</si>
  <si>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</si>
  <si>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</si>
  <si>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</si>
  <si>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</si>
  <si>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</si>
  <si>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</si>
  <si>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</si>
  <si>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</si>
  <si>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</si>
  <si>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</si>
  <si>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</si>
  <si>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</si>
  <si>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</si>
  <si>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</si>
  <si>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</si>
  <si>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</si>
  <si>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</si>
  <si>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</si>
  <si>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</si>
  <si>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</si>
  <si>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</si>
  <si>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</si>
  <si>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</si>
  <si>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</si>
  <si>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</si>
  <si>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</si>
  <si>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</si>
  <si>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</si>
  <si>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</si>
  <si>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</si>
  <si>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</si>
  <si>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</si>
  <si>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</si>
  <si>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</si>
  <si>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</si>
  <si>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</si>
  <si>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</si>
  <si>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</si>
  <si>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</si>
  <si>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</si>
  <si>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</si>
  <si>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</si>
  <si>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</si>
  <si>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</si>
  <si>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</si>
  <si>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</si>
  <si>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</si>
  <si>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</si>
  <si>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</si>
  <si>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</si>
  <si>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</si>
  <si>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</si>
  <si>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</si>
  <si>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</si>
  <si>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</si>
  <si>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</si>
  <si>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</si>
  <si>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</si>
  <si>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</si>
  <si>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</si>
  <si>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</si>
  <si>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</si>
  <si>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</si>
  <si>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</si>
  <si>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</si>
  <si>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</si>
  <si>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</si>
  <si>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</si>
  <si>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</si>
  <si>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</si>
  <si>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</si>
  <si>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</si>
  <si>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</si>
  <si>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</si>
  <si>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</si>
  <si>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</si>
  <si>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</si>
  <si>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</si>
  <si>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</si>
  <si>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</si>
  <si>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</si>
  <si>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</si>
  <si>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</si>
  <si>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</si>
  <si>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</si>
  <si>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</si>
  <si>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</si>
  <si>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</si>
  <si>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</si>
  <si>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</si>
  <si>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</si>
  <si>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</si>
  <si>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</si>
  <si>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</si>
  <si>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</si>
  <si>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</si>
  <si>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</si>
  <si>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</si>
  <si>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</si>
  <si>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</si>
  <si>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</si>
  <si>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</si>
  <si>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</si>
  <si>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</si>
  <si>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</si>
  <si>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</si>
  <si>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</si>
  <si>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</si>
  <si>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</si>
  <si>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</si>
  <si>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</si>
  <si>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</si>
  <si>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</si>
  <si>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</si>
  <si>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</si>
  <si>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</si>
  <si>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</si>
  <si>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</si>
  <si>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</si>
  <si>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</si>
  <si>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</si>
  <si>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</si>
  <si>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</si>
  <si>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</si>
  <si>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</si>
  <si>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</si>
  <si>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</si>
  <si>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</si>
  <si>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</si>
  <si>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</si>
  <si>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</si>
  <si>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</si>
  <si>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</si>
  <si>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</si>
  <si>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</si>
  <si>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</si>
  <si>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</si>
  <si>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</si>
  <si>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</si>
  <si>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</si>
  <si>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</si>
  <si>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</si>
  <si>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</si>
  <si>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</si>
  <si>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</si>
  <si>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</si>
  <si>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</si>
  <si>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</si>
  <si>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</si>
  <si>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</si>
  <si>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</si>
  <si>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</si>
  <si>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</si>
  <si>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</si>
  <si>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</si>
  <si>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</si>
  <si>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</si>
  <si>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</si>
  <si>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</si>
  <si>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</si>
  <si>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</si>
  <si>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</si>
  <si>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</si>
  <si>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</si>
  <si>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</si>
  <si>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</si>
  <si>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</si>
  <si>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</si>
  <si>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</si>
  <si>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</si>
  <si>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</si>
  <si>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</si>
  <si>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</si>
  <si>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</si>
  <si>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</si>
  <si>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</si>
  <si>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</si>
  <si>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</si>
  <si>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</si>
  <si>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</si>
  <si>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</si>
  <si>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</si>
  <si>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</si>
  <si>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</si>
  <si>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</si>
  <si>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</si>
  <si>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</si>
  <si>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</si>
  <si>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</si>
  <si>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</si>
  <si>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</si>
  <si>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</si>
  <si>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</si>
  <si>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</si>
  <si>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</si>
  <si>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</si>
  <si>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</si>
  <si>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</si>
  <si>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</si>
  <si>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</si>
  <si>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</si>
  <si>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</si>
  <si>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</si>
  <si>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</si>
  <si>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</si>
  <si>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</si>
  <si>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</si>
  <si>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</si>
  <si>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</si>
  <si>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</si>
  <si>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</si>
  <si>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</si>
  <si>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</si>
  <si>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</si>
  <si>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</si>
  <si>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</si>
  <si>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</si>
  <si>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</si>
  <si>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</si>
  <si>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</si>
  <si>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</si>
  <si>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</si>
  <si>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</si>
  <si>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</si>
  <si>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</si>
  <si>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</si>
  <si>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</si>
  <si>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</si>
  <si>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</si>
  <si>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</si>
  <si>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</si>
  <si>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</si>
  <si>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</si>
  <si>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</si>
  <si>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</si>
  <si>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</si>
  <si>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</si>
  <si>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</si>
  <si>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</si>
  <si>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</si>
  <si>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</si>
  <si>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</si>
  <si>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</si>
  <si>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</si>
  <si>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</si>
  <si>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</si>
  <si>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</si>
  <si>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</si>
  <si>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</si>
  <si>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</si>
  <si>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</si>
  <si>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</si>
  <si>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</si>
  <si>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</si>
  <si>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</si>
  <si>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</si>
  <si>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</si>
  <si>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</si>
  <si>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</si>
  <si>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</si>
  <si>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</si>
  <si>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</si>
  <si>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</si>
  <si>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</si>
  <si>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</si>
  <si>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</si>
  <si>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</si>
  <si>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</si>
  <si>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</si>
  <si>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</si>
  <si>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</si>
  <si>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</si>
  <si>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</si>
  <si>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</si>
  <si>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</si>
  <si>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</si>
  <si>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</si>
  <si>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</si>
  <si>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</si>
  <si>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</si>
  <si>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</si>
  <si>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</si>
  <si>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</si>
  <si>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</si>
  <si>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</si>
  <si>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</si>
  <si>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</si>
  <si>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</si>
  <si>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</si>
  <si>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</si>
  <si>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</si>
  <si>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</si>
  <si>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</si>
  <si>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</si>
  <si>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</si>
  <si>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</si>
  <si>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</si>
  <si>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</si>
  <si>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</si>
  <si>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</si>
  <si>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</si>
  <si>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</si>
  <si>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</si>
  <si>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</si>
  <si>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</si>
  <si>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</si>
  <si>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</si>
  <si>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</si>
  <si>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</si>
  <si>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</si>
  <si>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</si>
  <si>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</si>
  <si>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</si>
  <si>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</si>
  <si>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</si>
  <si>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</si>
  <si>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</si>
  <si>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</si>
  <si>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</si>
  <si>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</si>
  <si>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</si>
  <si>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</si>
  <si>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</si>
  <si>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</si>
  <si>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</si>
  <si>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</si>
  <si>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</si>
  <si>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</si>
  <si>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</si>
  <si>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</si>
  <si>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</si>
  <si>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</si>
  <si>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</si>
  <si>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</si>
  <si>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</si>
  <si>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</si>
  <si>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</si>
  <si>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</si>
  <si>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</si>
  <si>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</si>
  <si>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</si>
  <si>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</si>
  <si>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</si>
  <si>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</si>
  <si>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</si>
  <si>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</si>
  <si>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</si>
  <si>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</si>
  <si>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</si>
  <si>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</si>
  <si>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</si>
  <si>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</si>
  <si>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</si>
  <si>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</si>
  <si>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</si>
  <si>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</si>
  <si>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</si>
  <si>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</si>
  <si>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</si>
  <si>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</si>
  <si>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</si>
  <si>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</si>
  <si>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</si>
  <si>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</si>
  <si>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</si>
  <si>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</si>
  <si>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</si>
  <si>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</si>
  <si>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</si>
  <si>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</si>
  <si>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</si>
  <si>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</si>
  <si>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</si>
  <si>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</si>
  <si>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</si>
  <si>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</si>
  <si>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</si>
  <si>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</si>
  <si>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</si>
  <si>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</si>
  <si>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</si>
  <si>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</si>
  <si>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</si>
  <si>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</si>
  <si>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</si>
  <si>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</si>
  <si>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</si>
  <si>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</si>
  <si>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</si>
  <si>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</si>
  <si>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</si>
  <si>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</si>
  <si>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</si>
  <si>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</si>
  <si>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</si>
  <si>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</si>
  <si>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</si>
  <si>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</si>
  <si>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</si>
  <si>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</si>
  <si>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</si>
  <si>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</si>
  <si>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</si>
  <si>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</si>
  <si>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</si>
  <si>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</si>
  <si>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</si>
  <si>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</si>
  <si>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</si>
  <si>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</si>
  <si>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</si>
  <si>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</si>
  <si>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</si>
  <si>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</si>
  <si>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</si>
  <si>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</si>
  <si>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</si>
  <si>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</si>
  <si>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</si>
  <si>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</si>
  <si>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</si>
  <si>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</si>
  <si>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</si>
  <si>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</si>
  <si>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</si>
  <si>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</si>
  <si>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</si>
  <si>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</si>
  <si>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</si>
  <si>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</si>
  <si>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</si>
  <si>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</si>
  <si>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</si>
  <si>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</si>
  <si>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</si>
  <si>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</si>
  <si>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</si>
  <si>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</si>
  <si>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</si>
  <si>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</si>
  <si>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</si>
  <si>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</si>
  <si>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</si>
  <si>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</si>
  <si>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</si>
  <si>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</si>
  <si>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</si>
  <si>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</si>
  <si>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</si>
  <si>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</si>
  <si>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</si>
  <si>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</si>
  <si>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</si>
  <si>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</si>
  <si>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</si>
  <si>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</si>
  <si>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</si>
  <si>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</si>
  <si>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</si>
  <si>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</si>
  <si>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</si>
  <si>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</si>
  <si>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</si>
  <si>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</si>
  <si>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</si>
  <si>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</si>
  <si>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</si>
  <si>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</si>
  <si>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</si>
  <si>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</si>
  <si>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</si>
  <si>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</si>
  <si>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</si>
  <si>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</si>
  <si>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</si>
  <si>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</si>
  <si>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</si>
  <si>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</si>
  <si>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</si>
  <si>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</si>
  <si>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</si>
  <si>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</si>
  <si>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</si>
  <si>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</si>
  <si>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</si>
  <si>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</si>
  <si>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</si>
  <si>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</si>
  <si>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</si>
  <si>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</si>
  <si>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</si>
  <si>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</si>
  <si>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</si>
  <si>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</si>
  <si>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</si>
  <si>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</si>
  <si>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</si>
  <si>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</si>
  <si>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</si>
  <si>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</si>
  <si>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</si>
  <si>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</si>
  <si>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</si>
  <si>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</si>
  <si>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</si>
  <si>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</si>
  <si>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</si>
  <si>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</si>
  <si>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</si>
  <si>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</si>
  <si>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</si>
  <si>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</si>
  <si>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</si>
  <si>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</si>
  <si>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</si>
  <si>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</si>
  <si>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</si>
  <si>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</si>
  <si>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</si>
  <si>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</si>
  <si>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</si>
  <si>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</si>
  <si>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</si>
  <si>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</si>
  <si>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</si>
  <si>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</si>
  <si>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</si>
  <si>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</si>
  <si>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</si>
  <si>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</si>
  <si>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</si>
  <si>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</si>
  <si>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</si>
  <si>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</si>
  <si>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</si>
  <si>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</si>
  <si>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</si>
  <si>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</si>
  <si>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</si>
  <si>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</si>
  <si>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</si>
  <si>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</si>
  <si>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</si>
  <si>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</si>
  <si>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</si>
  <si>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</si>
  <si>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</si>
  <si>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</si>
  <si>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</si>
  <si>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</si>
  <si>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</si>
  <si>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</si>
  <si>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</si>
  <si>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</si>
  <si>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</si>
  <si>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</si>
  <si>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</si>
  <si>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</si>
  <si>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</si>
  <si>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</si>
  <si>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</si>
  <si>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</si>
  <si>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</si>
  <si>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</si>
  <si>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</si>
  <si>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</si>
  <si>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</si>
  <si>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</si>
  <si>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</si>
  <si>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</si>
  <si>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</si>
  <si>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</si>
  <si>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</si>
  <si>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</si>
  <si>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</si>
  <si>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</si>
  <si>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</si>
  <si>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</si>
  <si>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</si>
  <si>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</si>
  <si>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</si>
  <si>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</si>
  <si>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</si>
  <si>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</si>
  <si>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</si>
  <si>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</si>
  <si>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</si>
  <si>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</si>
  <si>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</si>
  <si>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</si>
  <si>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</si>
  <si>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</si>
  <si>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</si>
  <si>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</si>
  <si>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</si>
  <si>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</si>
  <si>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</si>
  <si>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</si>
  <si>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</si>
  <si>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</si>
  <si>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</si>
  <si>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</si>
  <si>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</si>
  <si>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</si>
  <si>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</si>
  <si>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</si>
  <si>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</si>
  <si>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</si>
  <si>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</si>
  <si>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</si>
  <si>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</si>
  <si>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</si>
  <si>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</si>
  <si>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</si>
  <si>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</si>
  <si>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</si>
  <si>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</si>
  <si>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</si>
  <si>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</si>
  <si>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</si>
  <si>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</si>
  <si>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</si>
  <si>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</si>
  <si>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</si>
  <si>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</si>
  <si>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</si>
  <si>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</si>
  <si>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</si>
  <si>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</si>
  <si>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</si>
  <si>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</si>
  <si>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</si>
  <si>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</si>
  <si>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</si>
  <si>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</si>
  <si>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</si>
  <si>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</si>
  <si>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</si>
  <si>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</si>
  <si>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</si>
  <si>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</si>
  <si>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</si>
  <si>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</si>
  <si>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</si>
  <si>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</si>
  <si>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</si>
  <si>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</si>
  <si>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</si>
  <si>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</si>
  <si>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</si>
  <si>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</si>
  <si>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</si>
  <si>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</si>
  <si>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</si>
  <si>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</si>
  <si>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</si>
  <si>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</si>
  <si>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</si>
  <si>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</si>
  <si>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</si>
  <si>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</si>
  <si>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</si>
  <si>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</si>
  <si>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</si>
  <si>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</si>
  <si>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</si>
  <si>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</si>
  <si>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</si>
  <si>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</si>
  <si>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</si>
  <si>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</si>
  <si>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</si>
  <si>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</si>
  <si>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</si>
  <si>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</si>
  <si>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</si>
  <si>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</si>
  <si>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</si>
  <si>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</si>
  <si>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</si>
  <si>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</si>
  <si>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</si>
  <si>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</si>
  <si>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</si>
  <si>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</si>
  <si>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</si>
  <si>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</si>
  <si>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</si>
  <si>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</si>
  <si>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</si>
  <si>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</si>
  <si>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</si>
  <si>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</si>
  <si>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</si>
  <si>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</si>
  <si>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</si>
  <si>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</si>
  <si>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</si>
  <si>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</si>
  <si>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</si>
  <si>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</si>
  <si>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</si>
  <si>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</si>
  <si>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</si>
  <si>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</si>
  <si>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</si>
  <si>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</si>
  <si>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</si>
  <si>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</si>
  <si>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</si>
  <si>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</si>
  <si>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</si>
  <si>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</si>
  <si>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</si>
  <si>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</si>
  <si>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</si>
  <si>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</si>
  <si>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</si>
  <si>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</si>
  <si>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</si>
  <si>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</si>
  <si>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</si>
  <si>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</si>
  <si>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</si>
  <si>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</si>
  <si>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</si>
  <si>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</si>
  <si>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</si>
  <si>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</si>
  <si>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</si>
  <si>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</si>
  <si>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</si>
  <si>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</si>
  <si>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</si>
  <si>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</si>
  <si>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</si>
  <si>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</si>
  <si>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</si>
  <si>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</si>
  <si>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</si>
  <si>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</si>
  <si>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</si>
  <si>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</si>
  <si>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</si>
  <si>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</si>
  <si>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</si>
  <si>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</si>
  <si>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</si>
  <si>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</si>
  <si>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</si>
  <si>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</si>
  <si>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</si>
  <si>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</si>
  <si>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</si>
  <si>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</si>
  <si>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</si>
  <si>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</si>
  <si>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</si>
  <si>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</si>
  <si>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</si>
  <si>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</si>
  <si>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</si>
  <si>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</si>
  <si>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</si>
  <si>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</si>
  <si>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</si>
  <si>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</si>
  <si>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</si>
  <si>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</si>
  <si>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</si>
  <si>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</si>
  <si>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</si>
  <si>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</si>
  <si>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</si>
  <si>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</si>
  <si>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</si>
  <si>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</si>
  <si>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</si>
  <si>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</si>
  <si>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</si>
  <si>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</si>
  <si>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</si>
  <si>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</si>
  <si>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</si>
  <si>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</si>
  <si>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</si>
  <si>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</si>
  <si>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</si>
  <si>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</si>
  <si>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</si>
  <si>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</si>
  <si>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</si>
  <si>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</si>
  <si>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</si>
  <si>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</si>
  <si>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</si>
  <si>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</si>
  <si>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</si>
  <si>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</si>
  <si>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</si>
  <si>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</si>
  <si>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</si>
  <si>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</si>
  <si>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</si>
  <si>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</si>
  <si>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</si>
  <si>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</si>
  <si>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</si>
  <si>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</si>
  <si>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</si>
  <si>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</si>
  <si>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</si>
  <si>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</si>
  <si>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</si>
  <si>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</si>
  <si>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</si>
  <si>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</si>
  <si>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</si>
  <si>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</si>
  <si>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</si>
  <si>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</si>
  <si>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</si>
  <si>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</si>
  <si>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</si>
  <si>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</si>
  <si>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</si>
  <si>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</si>
  <si>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</si>
  <si>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</si>
  <si>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</si>
  <si>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</si>
  <si>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</si>
  <si>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</si>
  <si>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</si>
  <si>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</si>
  <si>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</si>
  <si>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</si>
  <si>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</si>
  <si>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</si>
  <si>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</si>
  <si>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</si>
  <si>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</si>
  <si>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</si>
  <si>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</si>
  <si>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</si>
  <si>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</si>
  <si>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</si>
  <si>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</si>
  <si>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</si>
  <si>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</si>
  <si>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</si>
  <si>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</si>
  <si>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</si>
  <si>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</si>
  <si>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</si>
  <si>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</si>
  <si>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</si>
  <si>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</si>
  <si>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</si>
  <si>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</si>
  <si>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</si>
  <si>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</si>
  <si>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</si>
  <si>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</si>
  <si>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</si>
  <si>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</si>
  <si>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</si>
  <si>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</si>
  <si>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</si>
  <si>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</si>
  <si>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</si>
  <si>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</si>
  <si>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</si>
  <si>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</si>
  <si>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</si>
  <si>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</si>
  <si>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</si>
  <si>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</si>
  <si>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</si>
  <si>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</si>
  <si>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</si>
  <si>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</si>
  <si>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</si>
  <si>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</si>
  <si>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</si>
  <si>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</si>
  <si>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</si>
  <si>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</si>
  <si>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</si>
  <si>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</si>
  <si>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</si>
  <si>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</si>
  <si>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</si>
  <si>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</si>
  <si>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</si>
  <si>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</si>
  <si>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</si>
  <si>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</si>
  <si>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</si>
  <si>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</si>
  <si>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</si>
  <si>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</si>
  <si>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</si>
  <si>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</si>
  <si>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</si>
  <si>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</si>
  <si>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</si>
  <si>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</si>
  <si>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</si>
  <si>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</si>
  <si>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</si>
  <si>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</si>
  <si>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</si>
  <si>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</si>
  <si>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</si>
  <si>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</si>
  <si>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</si>
  <si>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</si>
  <si>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</si>
  <si>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</si>
  <si>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</si>
  <si>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</si>
  <si>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</si>
  <si>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</si>
  <si>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</si>
  <si>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</si>
  <si>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</si>
  <si>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</si>
  <si>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</si>
  <si>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</si>
  <si>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</si>
  <si>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</si>
  <si>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</si>
  <si>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</si>
  <si>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</si>
  <si>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</si>
  <si>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</si>
  <si>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</si>
  <si>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</si>
  <si>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</si>
  <si>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</si>
  <si>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</si>
  <si>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</si>
  <si>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</si>
  <si>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</si>
  <si>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</si>
  <si>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</si>
  <si>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</si>
  <si>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</si>
  <si>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</si>
  <si>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</si>
  <si>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</si>
  <si>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</si>
  <si>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</si>
  <si>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</si>
  <si>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</si>
  <si>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</si>
  <si>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</si>
  <si>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</si>
  <si>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</si>
  <si>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</si>
  <si>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</si>
  <si>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</si>
  <si>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</si>
  <si>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</si>
  <si>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</si>
  <si>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</si>
  <si>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</si>
  <si>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</si>
  <si>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</si>
  <si>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</si>
  <si>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</si>
  <si>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</si>
  <si>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</si>
  <si>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</si>
  <si>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</si>
  <si>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</si>
  <si>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</si>
  <si>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</si>
  <si>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</si>
  <si>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</si>
  <si>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</si>
  <si>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</si>
  <si>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</si>
  <si>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</si>
  <si>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</si>
  <si>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</si>
  <si>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</si>
  <si>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</si>
  <si>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</si>
  <si>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</si>
  <si>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</si>
  <si>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</si>
  <si>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</si>
  <si>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</si>
  <si>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</si>
  <si>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</si>
  <si>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</si>
  <si>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</si>
  <si>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</si>
  <si>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</si>
  <si>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</si>
  <si>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</si>
  <si>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</si>
  <si>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</si>
  <si>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</si>
  <si>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</si>
  <si>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</si>
  <si>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</si>
  <si>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</si>
  <si>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</si>
  <si>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</si>
  <si>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</si>
  <si>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</si>
  <si>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</si>
  <si>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</si>
  <si>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</si>
  <si>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</si>
  <si>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</si>
  <si>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</si>
  <si>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</si>
  <si>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</si>
  <si>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</si>
  <si>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</si>
  <si>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</si>
  <si>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</si>
  <si>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</si>
  <si>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</si>
  <si>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</si>
  <si>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</si>
  <si>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</si>
  <si>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</si>
  <si>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</si>
  <si>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</si>
  <si>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</si>
  <si>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</si>
  <si>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</si>
  <si>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</si>
  <si>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</si>
  <si>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</si>
  <si>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</si>
  <si>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</si>
  <si>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</si>
  <si>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</si>
  <si>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</si>
  <si>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</si>
  <si>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</si>
  <si>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</si>
  <si>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</si>
  <si>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</si>
  <si>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</si>
  <si>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</si>
  <si>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</si>
  <si>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</si>
  <si>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</si>
  <si>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</si>
  <si>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</si>
  <si>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</si>
  <si>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</si>
  <si>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</si>
  <si>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</si>
  <si>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</si>
  <si>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</si>
  <si>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</si>
  <si>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</si>
  <si>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</si>
  <si>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</si>
  <si>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</si>
  <si>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</si>
  <si>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</si>
  <si>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</si>
  <si>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</si>
  <si>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</si>
  <si>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</si>
  <si>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</si>
  <si>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</si>
  <si>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</si>
  <si>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</si>
  <si>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</si>
  <si>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</si>
  <si>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</si>
  <si>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</si>
  <si>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</si>
  <si>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</si>
  <si>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</si>
  <si>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</si>
  <si>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</si>
  <si>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</si>
  <si>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</si>
  <si>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</si>
  <si>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</si>
  <si>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</si>
  <si>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</si>
  <si>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</si>
  <si>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</si>
  <si>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</si>
  <si>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</si>
  <si>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</si>
  <si>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</si>
  <si>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</si>
  <si>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</si>
  <si>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</si>
  <si>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</si>
  <si>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</si>
  <si>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</si>
  <si>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</si>
  <si>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</si>
  <si>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</si>
  <si>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</si>
  <si>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</si>
  <si>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</si>
  <si>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</si>
  <si>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</si>
  <si>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</si>
  <si>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</si>
  <si>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</si>
  <si>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</si>
  <si>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</si>
  <si>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</si>
  <si>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</si>
  <si>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</si>
  <si>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</si>
  <si>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</si>
  <si>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</si>
  <si>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</si>
  <si>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</si>
  <si>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</si>
  <si>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</si>
  <si>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</si>
  <si>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</si>
  <si>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</si>
  <si>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</si>
  <si>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</si>
  <si>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</si>
  <si>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</si>
  <si>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</si>
  <si>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</si>
  <si>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</si>
  <si>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</si>
  <si>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</si>
  <si>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</si>
  <si>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</si>
  <si>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</si>
  <si>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</si>
  <si>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</si>
  <si>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</si>
  <si>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</si>
  <si>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</si>
  <si>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</si>
  <si>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</si>
  <si>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</si>
  <si>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</si>
  <si>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</si>
  <si>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</si>
  <si>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</si>
  <si>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</si>
  <si>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</si>
  <si>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</si>
  <si>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</si>
  <si>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</si>
  <si>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</si>
  <si>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</si>
  <si>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</si>
  <si>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</si>
  <si>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</si>
  <si>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</si>
  <si>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</si>
  <si>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</si>
  <si>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</si>
  <si>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</si>
  <si>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</si>
  <si>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</si>
  <si>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</si>
  <si>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</si>
  <si>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</si>
  <si>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</si>
  <si>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</si>
  <si>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</si>
  <si>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</si>
  <si>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</si>
  <si>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</si>
  <si>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</si>
  <si>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</si>
  <si>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</si>
  <si>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</si>
  <si>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</si>
  <si>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</si>
  <si>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</si>
  <si>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</si>
  <si>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</si>
  <si>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</si>
  <si>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</si>
  <si>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</si>
  <si>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</si>
  <si>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</si>
  <si>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</si>
  <si>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</si>
  <si>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</si>
  <si>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</si>
  <si>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</si>
  <si>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</si>
  <si>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</si>
  <si>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</si>
  <si>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</si>
  <si>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</si>
  <si>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</si>
  <si>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</si>
  <si>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</si>
  <si>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</si>
  <si>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</si>
  <si>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</si>
  <si>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</si>
  <si>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</si>
  <si>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</si>
  <si>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</si>
  <si>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</si>
  <si>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</si>
  <si>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</si>
  <si>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</si>
  <si>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</si>
  <si>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</si>
  <si>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</si>
  <si>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</si>
  <si>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</si>
  <si>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</si>
  <si>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</si>
  <si>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</si>
  <si>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</si>
  <si>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</si>
  <si>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</si>
  <si>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</si>
  <si>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</si>
  <si>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</si>
  <si>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</si>
  <si>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</si>
  <si>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</si>
  <si>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</si>
  <si>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</si>
  <si>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</si>
  <si>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</si>
  <si>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</si>
  <si>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</si>
  <si>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</si>
  <si>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</si>
  <si>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</si>
  <si>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</si>
  <si>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</si>
  <si>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</si>
  <si>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</si>
  <si>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</si>
  <si>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</si>
  <si>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</si>
  <si>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</si>
  <si>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</si>
  <si>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</si>
  <si>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</si>
  <si>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</si>
  <si>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</si>
  <si>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</si>
  <si>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</si>
  <si>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</si>
  <si>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</si>
  <si>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</si>
  <si>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</si>
  <si>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</si>
  <si>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</si>
  <si>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</si>
  <si>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</si>
  <si>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</si>
  <si>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</si>
  <si>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</si>
  <si>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</si>
  <si>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</si>
  <si>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</si>
  <si>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</si>
  <si>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</si>
  <si>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</si>
  <si>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</si>
  <si>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</si>
  <si>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</si>
  <si>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</si>
  <si>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</si>
  <si>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</si>
  <si>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</si>
  <si>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</si>
  <si>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</si>
  <si>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</si>
  <si>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</si>
  <si>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</si>
  <si>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</si>
  <si>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</si>
  <si>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</si>
  <si>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</si>
  <si>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</si>
  <si>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</si>
  <si>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</si>
  <si>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</si>
  <si>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</si>
  <si>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</si>
  <si>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</si>
  <si>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</si>
  <si>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</si>
  <si>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</si>
  <si>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</si>
  <si>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</si>
  <si>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</si>
  <si>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</si>
  <si>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</si>
  <si>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</si>
  <si>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</si>
  <si>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</si>
  <si>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</si>
  <si>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</si>
  <si>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</si>
  <si>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</si>
  <si>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</si>
  <si>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</si>
  <si>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</si>
  <si>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</si>
  <si>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</si>
  <si>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</si>
  <si>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</si>
  <si>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</si>
  <si>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</si>
  <si>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</si>
  <si>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</si>
  <si>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</si>
  <si>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</si>
  <si>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</si>
  <si>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</si>
  <si>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</si>
  <si>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</si>
  <si>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</si>
  <si>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</si>
  <si>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</si>
  <si>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</si>
  <si>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</si>
  <si>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</si>
  <si>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</si>
  <si>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</si>
  <si>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</si>
  <si>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</si>
  <si>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</si>
  <si>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</si>
  <si>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</si>
  <si>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</si>
  <si>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</si>
  <si>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</si>
  <si>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</si>
  <si>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</si>
  <si>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</si>
  <si>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</si>
  <si>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</si>
  <si>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</si>
  <si>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</si>
  <si>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</si>
  <si>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</si>
  <si>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</si>
  <si>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</si>
  <si>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</si>
  <si>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</si>
  <si>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</si>
  <si>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</si>
  <si>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</si>
  <si>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</si>
  <si>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</si>
  <si>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</si>
  <si>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</si>
  <si>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</si>
  <si>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</si>
  <si>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</si>
  <si>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</si>
  <si>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</si>
  <si>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</si>
  <si>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</si>
  <si>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</si>
  <si>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</si>
  <si>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</si>
  <si>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</si>
  <si>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</si>
  <si>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</si>
  <si>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</si>
  <si>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</si>
  <si>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</si>
  <si>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</si>
  <si>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</si>
  <si>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</si>
  <si>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</si>
  <si>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</si>
  <si>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</si>
  <si>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</si>
  <si>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</si>
  <si>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</si>
  <si>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</si>
  <si>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</si>
  <si>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</si>
  <si>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</si>
  <si>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</si>
  <si>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</si>
  <si>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</si>
  <si>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</si>
  <si>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</si>
  <si>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</si>
  <si>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</si>
  <si>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</si>
  <si>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</si>
  <si>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</si>
  <si>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</si>
  <si>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</si>
  <si>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</si>
  <si>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</si>
  <si>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</si>
  <si>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</si>
  <si>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</si>
  <si>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</si>
  <si>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</si>
  <si>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</si>
  <si>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</si>
  <si>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</si>
  <si>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</si>
  <si>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</si>
  <si>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</si>
  <si>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</si>
  <si>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</si>
  <si>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</si>
  <si>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</si>
  <si>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</si>
  <si>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</si>
  <si>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</si>
  <si>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</si>
  <si>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</si>
  <si>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</si>
  <si>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</si>
  <si>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</si>
  <si>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</si>
  <si>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</si>
  <si>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</si>
  <si>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</si>
  <si>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</si>
  <si>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</si>
  <si>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</si>
  <si>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</si>
  <si>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</si>
  <si>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</si>
  <si>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</si>
  <si>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</si>
  <si>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</si>
  <si>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</si>
  <si>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</si>
  <si>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</si>
  <si>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</si>
  <si>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</si>
  <si>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</si>
  <si>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</si>
  <si>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</si>
  <si>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</si>
  <si>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</si>
  <si>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</si>
  <si>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</si>
  <si>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</si>
  <si>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</si>
  <si>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</si>
  <si>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</si>
  <si>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</si>
  <si>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</si>
  <si>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</si>
  <si>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</si>
  <si>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</si>
  <si>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</si>
  <si>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</si>
  <si>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</si>
  <si>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</si>
  <si>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</si>
  <si>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</si>
  <si>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</si>
  <si>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</si>
  <si>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</si>
  <si>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</si>
  <si>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</si>
  <si>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</si>
  <si>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</si>
  <si>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</si>
  <si>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</si>
  <si>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</si>
  <si>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</si>
  <si>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</si>
  <si>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</si>
  <si>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</si>
  <si>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</si>
  <si>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</si>
  <si>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</si>
  <si>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</si>
  <si>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</si>
  <si>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</si>
  <si>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</si>
  <si>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</si>
  <si>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</si>
  <si>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</si>
  <si>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</si>
  <si>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</si>
  <si>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</si>
  <si>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</si>
  <si>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</si>
  <si>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</si>
  <si>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</si>
  <si>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</si>
  <si>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</si>
  <si>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</si>
  <si>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</si>
  <si>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</si>
  <si>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</si>
  <si>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</si>
  <si>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</si>
  <si>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</si>
  <si>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</si>
  <si>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</si>
  <si>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</si>
  <si>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</si>
  <si>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</si>
  <si>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</si>
  <si>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</si>
  <si>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</si>
  <si>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</si>
  <si>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</si>
  <si>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</si>
  <si>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</si>
  <si>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</si>
  <si>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</si>
  <si>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</si>
  <si>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</si>
  <si>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</si>
  <si>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</si>
  <si>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</si>
  <si>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</si>
  <si>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</si>
  <si>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</si>
  <si>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</si>
  <si>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</si>
  <si>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</si>
  <si>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</si>
  <si>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</si>
  <si>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</si>
  <si>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</si>
  <si>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</si>
  <si>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</si>
  <si>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</si>
  <si>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</si>
  <si>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</si>
  <si>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</si>
  <si>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</si>
  <si>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</si>
  <si>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</si>
  <si>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</si>
  <si>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</si>
  <si>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</si>
  <si>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</si>
  <si>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</si>
  <si>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</si>
  <si>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</si>
  <si>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</si>
  <si>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</si>
  <si>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</si>
  <si>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</si>
  <si>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</si>
  <si>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</si>
  <si>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</si>
  <si>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</si>
  <si>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</si>
  <si>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</si>
  <si>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</si>
  <si>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</si>
  <si>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</si>
  <si>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</si>
  <si>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</si>
  <si>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</si>
  <si>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</si>
  <si>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</si>
  <si>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</si>
  <si>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</si>
  <si>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</si>
  <si>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</si>
  <si>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</si>
  <si>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</si>
  <si>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</si>
  <si>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</si>
  <si>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</si>
  <si>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</si>
  <si>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</si>
  <si>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</si>
  <si>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</si>
  <si>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</si>
  <si>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</si>
  <si>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</si>
  <si>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</si>
  <si>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</si>
  <si>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</si>
  <si>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</si>
  <si>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</si>
  <si>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</si>
  <si>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</si>
  <si>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</si>
  <si>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</si>
  <si>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</si>
  <si>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</si>
  <si>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</si>
  <si>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</si>
  <si>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</si>
  <si>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</si>
  <si>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</si>
  <si>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</si>
  <si>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</si>
  <si>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</si>
  <si>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</si>
  <si>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</si>
  <si>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</si>
  <si>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</si>
  <si>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</si>
  <si>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</si>
  <si>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</si>
  <si>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</si>
  <si>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</si>
  <si>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</si>
  <si>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</si>
  <si>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</si>
  <si>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</si>
  <si>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</si>
  <si>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</si>
  <si>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</si>
  <si>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</si>
  <si>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</si>
  <si>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</si>
  <si>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</si>
  <si>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</si>
  <si>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</si>
  <si>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</si>
  <si>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</si>
  <si>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</si>
  <si>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</si>
  <si>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</si>
  <si>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</si>
  <si>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</si>
  <si>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</si>
  <si>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</si>
  <si>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</si>
  <si>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</si>
  <si>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</si>
  <si>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</si>
  <si>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</si>
  <si>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</si>
  <si>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</si>
  <si>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</si>
  <si>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</si>
  <si>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</si>
  <si>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</si>
  <si>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</si>
  <si>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</si>
  <si>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</si>
  <si>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</si>
  <si>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</si>
  <si>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</si>
  <si>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</si>
  <si>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</si>
  <si>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</si>
  <si>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</si>
  <si>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</si>
  <si>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</si>
  <si>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</si>
  <si>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</si>
  <si>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</si>
  <si>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</si>
  <si>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</si>
  <si>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</si>
  <si>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</si>
  <si>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</si>
  <si>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</si>
  <si>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</si>
  <si>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</si>
  <si>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</si>
  <si>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</si>
  <si>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</si>
  <si>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</si>
  <si>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</si>
  <si>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</si>
  <si>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</si>
  <si>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</si>
  <si>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</si>
  <si>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</si>
  <si>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</si>
  <si>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</si>
  <si>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</si>
  <si>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</si>
  <si>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</si>
  <si>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</si>
  <si>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</si>
  <si>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</si>
  <si>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</si>
  <si>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</si>
  <si>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</si>
  <si>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</si>
  <si>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</si>
  <si>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</si>
  <si>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</si>
  <si>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</si>
  <si>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</si>
  <si>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</si>
  <si>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</si>
  <si>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</si>
  <si>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</si>
  <si>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</si>
  <si>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</si>
  <si>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</si>
  <si>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</si>
  <si>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</si>
  <si>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</si>
  <si>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</si>
  <si>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</si>
  <si>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</si>
  <si>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</si>
  <si>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</si>
  <si>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</si>
  <si>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</si>
  <si>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</si>
  <si>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</si>
  <si>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</si>
  <si>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</si>
  <si>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</si>
  <si>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</si>
  <si>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</si>
  <si>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</si>
  <si>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</si>
  <si>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</si>
  <si>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</si>
  <si>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</si>
  <si>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</si>
  <si>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</si>
  <si>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</si>
  <si>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</si>
  <si>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</si>
  <si>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</si>
  <si>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</si>
  <si>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</si>
  <si>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</si>
  <si>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</si>
  <si>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</si>
  <si>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</si>
  <si>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</si>
  <si>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</si>
  <si>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</si>
  <si>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</si>
  <si>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</si>
  <si>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</si>
  <si>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</si>
  <si>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</si>
  <si>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</si>
  <si>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</si>
  <si>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</si>
  <si>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</si>
  <si>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</si>
  <si>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</si>
  <si>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</si>
  <si>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</si>
  <si>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</si>
  <si>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</si>
  <si>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</si>
  <si>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</si>
  <si>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</si>
  <si>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</si>
  <si>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</si>
  <si>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</si>
  <si>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</si>
  <si>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</si>
  <si>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</si>
  <si>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</si>
  <si>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</si>
  <si>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</si>
  <si>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</si>
  <si>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</si>
  <si>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</si>
  <si>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</si>
  <si>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</si>
  <si>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</si>
  <si>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</si>
  <si>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</si>
  <si>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</si>
  <si>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</si>
  <si>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</si>
  <si>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</si>
  <si>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</si>
  <si>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</si>
  <si>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</si>
  <si>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</si>
  <si>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</si>
  <si>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</si>
  <si>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</si>
  <si>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</si>
  <si>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</si>
  <si>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</si>
  <si>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</si>
  <si>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</si>
  <si>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</si>
  <si>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</si>
  <si>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</si>
  <si>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</si>
  <si>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</si>
  <si>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</si>
  <si>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</si>
  <si>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</si>
  <si>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</si>
  <si>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</si>
  <si>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</si>
  <si>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</si>
  <si>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</si>
  <si>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</si>
  <si>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</si>
  <si>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</si>
  <si>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</si>
  <si>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</si>
  <si>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</si>
  <si>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</si>
  <si>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</si>
  <si>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</si>
  <si>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</si>
  <si>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</si>
  <si>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</si>
  <si>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</si>
  <si>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</si>
  <si>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</si>
  <si>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</si>
  <si>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</si>
  <si>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</si>
  <si>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</si>
  <si>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</si>
  <si>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</si>
  <si>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</si>
  <si>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</si>
  <si>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</si>
  <si>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</si>
  <si>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</si>
  <si>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</si>
  <si>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</si>
  <si>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</si>
  <si>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</si>
  <si>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</si>
  <si>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</si>
  <si>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</si>
  <si>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</si>
  <si>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</si>
  <si>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</si>
  <si>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</si>
  <si>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</si>
  <si>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</si>
  <si>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</si>
  <si>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</si>
  <si>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</si>
  <si>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</si>
  <si>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</si>
  <si>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</si>
  <si>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</si>
  <si>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</si>
  <si>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</si>
  <si>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</si>
  <si>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</si>
  <si>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</si>
  <si>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</si>
  <si>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</si>
  <si>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</si>
  <si>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</si>
  <si>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</si>
  <si>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</si>
  <si>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</si>
  <si>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</si>
  <si>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</si>
  <si>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</si>
  <si>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</si>
  <si>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</si>
  <si>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</si>
  <si>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</si>
  <si>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</si>
  <si>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</si>
  <si>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</si>
  <si>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</si>
  <si>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</si>
  <si>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</si>
  <si>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</si>
  <si>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</si>
  <si>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</si>
  <si>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</si>
  <si>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</si>
  <si>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</si>
  <si>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</si>
  <si>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</si>
  <si>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</si>
  <si>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</si>
  <si>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</si>
  <si>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</si>
  <si>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</si>
  <si>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</si>
  <si>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</si>
  <si>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</si>
  <si>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</si>
  <si>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</si>
  <si>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</si>
  <si>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</si>
  <si>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</si>
  <si>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</si>
  <si>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</si>
  <si>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</si>
  <si>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</si>
  <si>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</si>
  <si>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</si>
  <si>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</si>
  <si>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</si>
  <si>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</si>
  <si>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</si>
  <si>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</si>
  <si>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</si>
  <si>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</si>
  <si>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</si>
  <si>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</si>
  <si>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</si>
  <si>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</si>
  <si>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</si>
  <si>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</si>
  <si>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</si>
  <si>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</si>
  <si>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</si>
  <si>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</si>
  <si>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</si>
  <si>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</si>
  <si>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</si>
  <si>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</si>
  <si>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</si>
  <si>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</si>
  <si>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</si>
  <si>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</si>
  <si>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</si>
  <si>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</si>
  <si>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</si>
  <si>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</si>
  <si>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</si>
  <si>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</si>
  <si>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</si>
  <si>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</si>
  <si>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</si>
  <si>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</si>
  <si>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</si>
  <si>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</si>
  <si>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</si>
  <si>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</si>
  <si>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</si>
  <si>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</si>
  <si>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</si>
  <si>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</si>
  <si>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</si>
  <si>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</si>
  <si>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</si>
  <si>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</si>
  <si>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</si>
  <si>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</si>
  <si>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</si>
  <si>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</si>
  <si>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</si>
  <si>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</si>
  <si>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</si>
  <si>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</si>
  <si>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</si>
  <si>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</si>
  <si>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</si>
  <si>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</si>
  <si>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</si>
  <si>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</si>
  <si>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</si>
  <si>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</si>
  <si>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</si>
  <si>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</si>
  <si>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</si>
  <si>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</si>
  <si>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</si>
  <si>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</si>
  <si>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</si>
  <si>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</si>
  <si>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</si>
  <si>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</si>
  <si>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</si>
  <si>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</si>
  <si>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</si>
  <si>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</si>
  <si>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</si>
  <si>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</si>
  <si>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</si>
  <si>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</si>
  <si>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</si>
  <si>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</si>
  <si>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</si>
  <si>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</si>
  <si>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</si>
  <si>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</si>
  <si>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</si>
  <si>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</si>
  <si>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</si>
  <si>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</si>
  <si>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</si>
  <si>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</si>
  <si>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</si>
  <si>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</si>
  <si>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</si>
  <si>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</si>
  <si>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</si>
  <si>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</si>
  <si>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</si>
  <si>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</si>
  <si>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</si>
  <si>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</si>
  <si>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</si>
  <si>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</si>
  <si>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</si>
  <si>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</si>
  <si>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</si>
  <si>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</si>
  <si>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</si>
  <si>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</si>
  <si>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</si>
  <si>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</si>
  <si>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</si>
  <si>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</si>
  <si>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</si>
  <si>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</si>
  <si>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</si>
  <si>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</si>
  <si>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</si>
  <si>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</si>
  <si>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</si>
  <si>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</si>
  <si>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</si>
  <si>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</si>
  <si>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</si>
  <si>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</si>
  <si>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</si>
  <si>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</si>
  <si>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</si>
  <si>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</si>
  <si>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</si>
  <si>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</si>
  <si>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</si>
  <si>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</si>
  <si>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</si>
  <si>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</si>
  <si>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</si>
  <si>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</si>
  <si>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</si>
  <si>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</si>
  <si>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</si>
  <si>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</si>
  <si>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</si>
  <si>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</si>
  <si>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</si>
  <si>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</si>
  <si>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</si>
  <si>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</si>
  <si>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</si>
  <si>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</si>
  <si>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</si>
  <si>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</si>
  <si>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</si>
  <si>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</si>
  <si>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</si>
  <si>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</si>
  <si>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</si>
  <si>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</si>
  <si>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</si>
  <si>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</si>
  <si>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</si>
  <si>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</si>
  <si>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</si>
  <si>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</si>
  <si>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</si>
  <si>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</si>
  <si>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</si>
  <si>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</si>
  <si>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</si>
  <si>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</si>
  <si>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</si>
  <si>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</si>
  <si>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</si>
  <si>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</si>
  <si>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</si>
  <si>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</si>
  <si>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</si>
  <si>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</si>
  <si>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</si>
  <si>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</si>
  <si>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</si>
  <si>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</si>
  <si>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</si>
  <si>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</si>
  <si>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</si>
  <si>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</si>
  <si>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</si>
  <si>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</si>
  <si>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</si>
  <si>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</si>
  <si>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</si>
  <si>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</si>
  <si>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</si>
  <si>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</si>
  <si>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</si>
  <si>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</si>
  <si>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</si>
  <si>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</si>
  <si>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</si>
  <si>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</si>
  <si>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</si>
  <si>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</si>
  <si>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</si>
  <si>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</si>
  <si>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</si>
  <si>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</si>
  <si>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</si>
  <si>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</si>
  <si>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</si>
  <si>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</si>
  <si>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</si>
  <si>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</si>
  <si>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</si>
  <si>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</si>
  <si>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</si>
  <si>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</si>
  <si>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</si>
  <si>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</si>
  <si>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</si>
  <si>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</si>
  <si>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</si>
  <si>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</si>
  <si>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</si>
  <si>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</si>
  <si>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</si>
  <si>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</si>
  <si>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</si>
  <si>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</si>
  <si>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</si>
  <si>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</si>
  <si>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</si>
  <si>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</si>
  <si>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</si>
  <si>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</si>
  <si>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</si>
  <si>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</si>
  <si>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</si>
  <si>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</si>
  <si>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</si>
  <si>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</si>
  <si>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</si>
  <si>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</si>
  <si>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</si>
  <si>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</si>
  <si>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</si>
  <si>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</si>
  <si>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</si>
  <si>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</si>
  <si>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</si>
  <si>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</si>
  <si>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</si>
  <si>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</si>
  <si>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</si>
  <si>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</si>
  <si>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</si>
  <si>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</si>
  <si>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</si>
  <si>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</si>
  <si>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</si>
  <si>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</si>
  <si>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</si>
  <si>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</si>
  <si>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</si>
  <si>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</si>
  <si>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</si>
  <si>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</si>
  <si>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</si>
  <si>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</si>
  <si>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</si>
  <si>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</si>
  <si>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</si>
  <si>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</si>
  <si>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</si>
  <si>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</si>
  <si>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</si>
  <si>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</si>
  <si>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</si>
  <si>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</si>
  <si>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</si>
  <si>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</si>
  <si>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</si>
  <si>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</si>
  <si>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</si>
  <si>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</si>
  <si>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</si>
  <si>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</si>
  <si>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</si>
  <si>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</si>
  <si>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</si>
  <si>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</si>
  <si>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</si>
  <si>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</si>
  <si>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</si>
  <si>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</si>
  <si>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</si>
  <si>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</si>
  <si>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</si>
  <si>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</si>
  <si>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</si>
  <si>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</si>
  <si>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</si>
  <si>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</si>
  <si>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</si>
  <si>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</si>
  <si>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</si>
  <si>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</si>
  <si>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</si>
  <si>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</si>
  <si>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</si>
  <si>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</si>
  <si>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</si>
  <si>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</si>
  <si>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</si>
  <si>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</si>
  <si>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</si>
  <si>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</si>
  <si>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</si>
  <si>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</si>
  <si>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</si>
  <si>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</si>
  <si>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</si>
  <si>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</si>
  <si>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</si>
  <si>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</si>
  <si>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</si>
  <si>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</si>
  <si>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</si>
  <si>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</si>
  <si>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</si>
  <si>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</si>
  <si>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</si>
  <si>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</si>
  <si>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</si>
  <si>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</si>
  <si>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</si>
  <si>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</si>
  <si>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</si>
  <si>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</si>
  <si>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</si>
  <si>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</si>
  <si>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</si>
  <si>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</si>
  <si>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</si>
  <si>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</si>
  <si>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</si>
  <si>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</si>
  <si>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</si>
  <si>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</si>
  <si>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</si>
  <si>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</si>
  <si>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</si>
  <si>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</si>
  <si>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</si>
  <si>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</si>
  <si>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</si>
  <si>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</si>
  <si>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</si>
  <si>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</si>
  <si>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</si>
  <si>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</si>
  <si>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</si>
  <si>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</si>
  <si>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</si>
  <si>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</si>
  <si>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</si>
  <si>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</si>
  <si>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</si>
  <si>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</si>
  <si>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</si>
  <si>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</si>
  <si>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</si>
  <si>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</si>
  <si>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</si>
  <si>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</si>
  <si>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</si>
  <si>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</si>
  <si>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</si>
  <si>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</si>
  <si>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</si>
  <si>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</si>
  <si>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</si>
  <si>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</si>
  <si>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</si>
  <si>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</si>
  <si>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</si>
  <si>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</si>
  <si>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</si>
  <si>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</si>
  <si>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</si>
  <si>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</si>
  <si>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</si>
  <si>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</si>
  <si>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</si>
  <si>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</si>
  <si>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</si>
  <si>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</si>
  <si>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</si>
  <si>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</si>
  <si>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</si>
  <si>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</si>
  <si>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</si>
  <si>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</si>
  <si>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</si>
  <si>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</si>
  <si>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</si>
  <si>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</si>
  <si>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</si>
  <si>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</si>
  <si>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</si>
  <si>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</si>
  <si>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</si>
  <si>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</si>
  <si>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</si>
  <si>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</si>
  <si>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</si>
  <si>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</si>
  <si>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</si>
  <si>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</si>
  <si>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</si>
  <si>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</si>
  <si>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</si>
  <si>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</si>
  <si>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</si>
  <si>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</si>
  <si>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</si>
  <si>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</si>
  <si>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</si>
  <si>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</si>
  <si>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</si>
  <si>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</si>
  <si>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</si>
  <si>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</si>
  <si>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</si>
  <si>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</si>
  <si>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</si>
  <si>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</si>
  <si>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</si>
  <si>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</si>
  <si>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</si>
  <si>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</si>
  <si>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</si>
  <si>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</si>
  <si>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</si>
  <si>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</si>
  <si>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</si>
  <si>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</si>
  <si>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</si>
  <si>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</si>
  <si>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</si>
  <si>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</si>
  <si>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</si>
  <si>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</si>
  <si>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</si>
  <si>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</si>
  <si>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</si>
  <si>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</si>
  <si>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</si>
  <si>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</si>
  <si>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</si>
  <si>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</si>
  <si>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</si>
  <si>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</si>
  <si>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</si>
  <si>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</si>
  <si>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</si>
  <si>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</si>
  <si>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</si>
  <si>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</si>
  <si>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</si>
  <si>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</si>
  <si>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</si>
  <si>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</si>
  <si>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</si>
  <si>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</si>
  <si>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</si>
  <si>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</si>
  <si>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</si>
  <si>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</si>
  <si>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</si>
  <si>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</si>
  <si>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</si>
  <si>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</si>
  <si>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</si>
  <si>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</si>
  <si>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</si>
  <si>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</si>
  <si>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</si>
  <si>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</si>
  <si>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</si>
  <si>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</si>
  <si>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</si>
  <si>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</si>
  <si>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</si>
  <si>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</si>
  <si>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</si>
  <si>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</si>
  <si>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</si>
  <si>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</si>
  <si>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</si>
  <si>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</si>
  <si>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</si>
  <si>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</si>
  <si>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</si>
  <si>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</si>
  <si>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</si>
  <si>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</si>
  <si>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</si>
  <si>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</si>
  <si>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</si>
  <si>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</si>
  <si>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</si>
  <si>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</si>
  <si>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</si>
  <si>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</si>
  <si>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</si>
  <si>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</si>
  <si>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</si>
  <si>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</si>
  <si>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</si>
  <si>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</si>
  <si>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</si>
  <si>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</si>
  <si>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</si>
  <si>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</si>
  <si>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</si>
  <si>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</si>
  <si>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</si>
  <si>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</si>
  <si>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</si>
  <si>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</si>
  <si>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</si>
  <si>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</si>
  <si>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</si>
  <si>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</si>
  <si>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</si>
  <si>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</si>
  <si>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</si>
  <si>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</si>
  <si>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</si>
  <si>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</si>
  <si>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</si>
  <si>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</si>
  <si>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</si>
  <si>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</si>
  <si>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</si>
  <si>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</si>
  <si>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</si>
  <si>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</si>
  <si>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</si>
  <si>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</si>
  <si>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</si>
  <si>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</si>
  <si>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</si>
  <si>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</si>
  <si>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</si>
  <si>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</si>
  <si>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</si>
  <si>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</si>
  <si>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</si>
  <si>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</si>
  <si>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</si>
  <si>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</si>
  <si>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</si>
  <si>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</si>
  <si>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</si>
  <si>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</si>
  <si>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</si>
  <si>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</si>
  <si>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</si>
  <si>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</si>
  <si>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</si>
  <si>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</si>
  <si>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</si>
  <si>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</si>
  <si>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</si>
  <si>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</si>
  <si>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</si>
  <si>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</si>
  <si>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</si>
  <si>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</si>
  <si>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</si>
  <si>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</si>
  <si>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</si>
  <si>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</si>
  <si>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</si>
  <si>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</si>
  <si>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</si>
  <si>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</si>
  <si>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</si>
  <si>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</si>
  <si>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</si>
  <si>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</si>
  <si>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</si>
  <si>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</si>
  <si>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</si>
  <si>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</si>
  <si>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</si>
  <si>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</si>
  <si>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</si>
  <si>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</si>
  <si>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</si>
  <si>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</si>
  <si>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</si>
  <si>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</si>
  <si>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</si>
  <si>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</si>
  <si>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</si>
  <si>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</si>
  <si>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</si>
  <si>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</si>
  <si>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</si>
  <si>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</si>
  <si>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</si>
  <si>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</si>
  <si>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</si>
  <si>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</si>
  <si>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</si>
  <si>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</si>
  <si>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</si>
  <si>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</si>
  <si>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</si>
  <si>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</si>
  <si>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</si>
  <si>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</si>
  <si>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</si>
  <si>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</si>
  <si>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</si>
  <si>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</si>
  <si>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</si>
  <si>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</si>
  <si>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</si>
  <si>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</si>
  <si>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</si>
  <si>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</si>
  <si>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</si>
  <si>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</si>
  <si>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</si>
  <si>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</si>
  <si>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</si>
  <si>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</si>
  <si>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</si>
  <si>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</si>
  <si>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</si>
  <si>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</si>
  <si>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</si>
  <si>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</si>
  <si>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</si>
  <si>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</si>
  <si>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</si>
  <si>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</si>
  <si>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</si>
  <si>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</si>
  <si>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</si>
  <si>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</si>
  <si>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</si>
  <si>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</si>
  <si>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</si>
  <si>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</si>
  <si>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</si>
  <si>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</si>
  <si>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</si>
  <si>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</si>
  <si>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</si>
  <si>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</si>
  <si>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</si>
  <si>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</si>
  <si>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</si>
  <si>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</si>
  <si>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</si>
  <si>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</si>
  <si>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</si>
  <si>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</si>
  <si>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</si>
  <si>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</si>
  <si>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</si>
  <si>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</si>
  <si>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</si>
  <si>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</si>
  <si>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</si>
  <si>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</si>
  <si>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</si>
  <si>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</si>
  <si>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</si>
  <si>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</si>
  <si>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</si>
  <si>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</si>
  <si>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</si>
  <si>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</si>
  <si>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</si>
  <si>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</si>
  <si>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</si>
  <si>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</si>
  <si>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</si>
  <si>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</si>
  <si>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</si>
  <si>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</si>
  <si>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</si>
  <si>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</si>
  <si>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</si>
  <si>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</si>
  <si>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</si>
  <si>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</si>
  <si>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</si>
  <si>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</si>
  <si>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</si>
  <si>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</si>
  <si>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</si>
  <si>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</si>
  <si>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</si>
  <si>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</si>
  <si>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</si>
  <si>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</si>
  <si>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</si>
  <si>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</si>
  <si>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</si>
  <si>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</si>
  <si>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</si>
  <si>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</si>
  <si>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</si>
  <si>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</si>
  <si>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</si>
  <si>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</si>
  <si>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</si>
  <si>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</si>
  <si>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</si>
  <si>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</si>
  <si>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</si>
  <si>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</si>
  <si>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</si>
  <si>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</si>
  <si>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</si>
  <si>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</si>
  <si>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</si>
  <si>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</si>
  <si>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</si>
  <si>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</si>
  <si>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</si>
  <si>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</si>
  <si>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</si>
  <si>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</si>
  <si>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</si>
  <si>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</si>
  <si>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</si>
  <si>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</si>
  <si>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</si>
  <si>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</si>
  <si>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</si>
  <si>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</si>
  <si>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</si>
  <si>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</si>
  <si>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</si>
  <si>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</si>
  <si>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</si>
  <si>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</si>
  <si>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</si>
  <si>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</si>
  <si>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</si>
  <si>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</si>
  <si>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</si>
  <si>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</si>
  <si>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</si>
  <si>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</si>
  <si>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</si>
  <si>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</si>
  <si>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</si>
  <si>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</si>
  <si>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</si>
  <si>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</si>
  <si>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</si>
  <si>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</si>
  <si>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</si>
  <si>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</si>
  <si>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</si>
  <si>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</si>
  <si>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</si>
  <si>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</si>
  <si>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</si>
  <si>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</si>
  <si>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</si>
  <si>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</si>
  <si>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</si>
  <si>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</si>
  <si>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</si>
  <si>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</si>
  <si>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</si>
  <si>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</si>
  <si>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</si>
  <si>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</si>
  <si>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</si>
  <si>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</si>
  <si>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</si>
  <si>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</si>
  <si>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</si>
  <si>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</si>
  <si>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</si>
  <si>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</si>
  <si>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</si>
  <si>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</si>
  <si>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</si>
  <si>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</si>
  <si>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</si>
  <si>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</si>
  <si>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</si>
  <si>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</si>
  <si>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</si>
  <si>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</si>
  <si>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</si>
  <si>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</si>
  <si>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</si>
  <si>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</si>
  <si>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</si>
  <si>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</si>
  <si>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</si>
  <si>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</si>
  <si>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</si>
  <si>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</si>
  <si>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</si>
  <si>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</si>
  <si>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</si>
  <si>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</si>
  <si>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</si>
  <si>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</si>
  <si>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</si>
  <si>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</si>
  <si>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</si>
  <si>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</si>
  <si>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</si>
  <si>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</si>
  <si>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</si>
  <si>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</si>
  <si>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</si>
  <si>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</si>
  <si>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</si>
  <si>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</si>
  <si>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</si>
  <si>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</si>
  <si>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</si>
  <si>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</si>
  <si>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</si>
  <si>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</si>
  <si>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</si>
  <si>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</si>
  <si>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</si>
  <si>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</si>
  <si>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</si>
  <si>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</si>
  <si>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</si>
  <si>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</si>
  <si>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</si>
  <si>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</si>
  <si>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</si>
  <si>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</si>
  <si>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</si>
  <si>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</si>
  <si>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</si>
  <si>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</si>
  <si>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</si>
  <si>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</si>
  <si>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</si>
  <si>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</si>
  <si>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</si>
  <si>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</si>
  <si>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</si>
  <si>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</si>
  <si>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</si>
  <si>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</si>
  <si>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</si>
  <si>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</si>
  <si>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</si>
  <si>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</si>
  <si>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</si>
  <si>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</si>
  <si>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</si>
  <si>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</si>
  <si>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</si>
  <si>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</si>
  <si>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</si>
  <si>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</si>
  <si>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</si>
  <si>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</si>
  <si>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</si>
  <si>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</si>
  <si>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</si>
  <si>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</si>
  <si>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</si>
  <si>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</si>
  <si>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</si>
  <si>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</si>
  <si>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</si>
  <si>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</si>
  <si>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</si>
  <si>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</si>
  <si>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</si>
  <si>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</si>
  <si>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</si>
  <si>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</si>
  <si>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</si>
  <si>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</si>
  <si>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</si>
  <si>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</si>
  <si>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</si>
  <si>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</si>
  <si>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</si>
  <si>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</si>
  <si>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</si>
  <si>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</si>
  <si>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</si>
  <si>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</si>
  <si>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</si>
  <si>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</si>
  <si>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</si>
  <si>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</si>
  <si>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</si>
  <si>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</si>
  <si>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</si>
  <si>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</si>
  <si>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</si>
  <si>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</si>
  <si>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</si>
  <si>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</si>
  <si>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</si>
  <si>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</si>
  <si>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</si>
  <si>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</si>
  <si>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</si>
  <si>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</si>
  <si>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</si>
  <si>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</si>
  <si>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</si>
  <si>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</si>
  <si>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</si>
  <si>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</si>
  <si>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</si>
  <si>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</si>
  <si>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</si>
  <si>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</si>
  <si>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</si>
  <si>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</si>
  <si>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</si>
  <si>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</si>
  <si>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</si>
  <si>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</si>
  <si>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</si>
  <si>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</si>
  <si>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</si>
  <si>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</si>
  <si>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</si>
  <si>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</si>
  <si>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</si>
  <si>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</si>
  <si>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</si>
  <si>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</si>
  <si>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</si>
  <si>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</si>
  <si>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</si>
  <si>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</si>
  <si>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</si>
  <si>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</si>
  <si>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</si>
  <si>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</si>
  <si>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</si>
  <si>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</si>
  <si>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</si>
  <si>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</si>
  <si>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</si>
  <si>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</si>
  <si>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</si>
  <si>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</si>
  <si>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</si>
  <si>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</si>
  <si>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</si>
  <si>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</si>
  <si>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</si>
  <si>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</si>
  <si>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</si>
  <si>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</si>
  <si>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</si>
  <si>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</si>
  <si>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</si>
  <si>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</si>
  <si>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</si>
  <si>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</si>
  <si>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</si>
  <si>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</si>
  <si>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</si>
  <si>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</si>
  <si>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</si>
  <si>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</si>
  <si>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</si>
  <si>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</si>
  <si>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</si>
  <si>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</si>
  <si>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</si>
  <si>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</si>
  <si>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</si>
  <si>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</si>
  <si>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</si>
  <si>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</si>
  <si>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</si>
  <si>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</si>
  <si>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</si>
  <si>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</si>
  <si>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</si>
  <si>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</si>
  <si>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</si>
  <si>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</si>
  <si>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</si>
  <si>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</si>
  <si>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</si>
  <si>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</si>
  <si>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</si>
  <si>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</si>
  <si>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</si>
  <si>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</si>
  <si>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</si>
  <si>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</si>
  <si>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</si>
  <si>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</si>
  <si>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</si>
  <si>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</si>
  <si>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</si>
  <si>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</si>
  <si>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</si>
  <si>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</si>
  <si>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</si>
  <si>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</si>
  <si>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</si>
  <si>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</si>
  <si>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</si>
  <si>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</si>
  <si>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</si>
  <si>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</si>
  <si>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</si>
  <si>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</si>
  <si>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</si>
  <si>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</si>
  <si>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</si>
  <si>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</si>
  <si>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</si>
  <si>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</si>
  <si>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</si>
  <si>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</si>
  <si>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</si>
  <si>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</si>
  <si>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</si>
  <si>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</si>
  <si>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</si>
  <si>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</si>
  <si>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</si>
  <si>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</si>
  <si>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</si>
  <si>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</si>
  <si>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</si>
  <si>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</si>
  <si>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</si>
  <si>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</si>
  <si>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</si>
  <si>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</si>
  <si>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</si>
  <si>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</si>
  <si>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</si>
  <si>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</si>
  <si>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</si>
  <si>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</si>
  <si>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</si>
  <si>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</si>
  <si>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</si>
  <si>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</si>
  <si>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</si>
  <si>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</si>
  <si>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</si>
  <si>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</si>
  <si>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</si>
  <si>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</si>
  <si>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</si>
  <si>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</si>
  <si>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</si>
  <si>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</si>
  <si>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</si>
  <si>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</si>
  <si>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</si>
  <si>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</si>
  <si>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</si>
  <si>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</si>
  <si>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</si>
  <si>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</si>
  <si>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</si>
  <si>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</si>
  <si>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</si>
  <si>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</si>
  <si>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</si>
  <si>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</si>
  <si>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</si>
  <si>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</si>
  <si>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</si>
  <si>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</si>
  <si>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</si>
  <si>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</si>
  <si>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</si>
  <si>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</si>
  <si>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</si>
  <si>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</si>
  <si>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</si>
  <si>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</si>
  <si>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</si>
  <si>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</si>
  <si>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</si>
  <si>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</si>
  <si>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</si>
  <si>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</si>
  <si>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</si>
  <si>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</si>
  <si>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</si>
  <si>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</si>
  <si>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</si>
  <si>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</si>
  <si>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</si>
  <si>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</si>
  <si>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</si>
  <si>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</si>
  <si>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</si>
  <si>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</si>
  <si>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</si>
  <si>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</si>
  <si>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</si>
  <si>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</si>
  <si>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</si>
  <si>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</si>
  <si>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</si>
  <si>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</si>
  <si>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</si>
  <si>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</si>
  <si>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</si>
  <si>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</si>
  <si>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</si>
  <si>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</si>
  <si>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</si>
  <si>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</si>
  <si>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</si>
  <si>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</si>
  <si>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</si>
  <si>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</si>
  <si>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</si>
  <si>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</si>
  <si>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</si>
  <si>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</si>
  <si>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</si>
  <si>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</si>
  <si>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</si>
  <si>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</si>
  <si>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</si>
  <si>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</si>
  <si>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</si>
  <si>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</si>
  <si>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</si>
  <si>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</si>
  <si>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</si>
  <si>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</si>
  <si>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</si>
  <si>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27, Jalan Pantai, Butterworth, 12000, Butterworth, Pulau Pinang</t>
    <phoneticPr fontId="96" type="noConversion"/>
  </si>
  <si>
    <t>MR. Zaharuddin Zainal</t>
    <phoneticPr fontId="96" type="noConversion"/>
  </si>
  <si>
    <t>zaharuddin@msmelt.com</t>
  </si>
  <si>
    <t>RAHMAN HYDRAULIC TIN SDN BHD</t>
  </si>
  <si>
    <t>Malaysia.Rwanda  the southern Katanga Province of the DRC that is not within the recognised conflict areas of Eastern DRC.</t>
    <phoneticPr fontId="96" type="noConversion"/>
  </si>
  <si>
    <t>all</t>
    <phoneticPr fontId="97"/>
  </si>
  <si>
    <t>all</t>
    <phoneticPr fontId="97"/>
  </si>
  <si>
    <t>Greatek Electronics Inc.</t>
    <phoneticPr fontId="6" type="noConversion"/>
  </si>
  <si>
    <t>Jack</t>
    <phoneticPr fontId="96" type="noConversion"/>
  </si>
  <si>
    <t>gp@greatek.com.tw</t>
    <phoneticPr fontId="6" type="noConversion"/>
  </si>
  <si>
    <t>886-638568 ext5103</t>
    <phoneticPr fontId="6" type="noConversion"/>
  </si>
  <si>
    <t>JP Huang</t>
    <phoneticPr fontId="6" type="noConversion"/>
  </si>
  <si>
    <t>Manager</t>
    <phoneticPr fontId="6" type="noConversion"/>
  </si>
  <si>
    <t>jp@greatek.com.tw</t>
    <phoneticPr fontId="6" type="noConversion"/>
  </si>
  <si>
    <t>Pure Tin/Sn Plating/Jau Janq</t>
  </si>
  <si>
    <t>NA</t>
    <phoneticPr fontId="96" type="noConversion"/>
  </si>
  <si>
    <t>OS-00-006 SUPPLIER &amp; SUBCONTRACTOR REQUIREMENT OPERATION INSTRUCTIONS 6.10</t>
    <phoneticPr fontId="96" type="noConversion"/>
  </si>
  <si>
    <t>http://www.greatek.com.tw/business-en.html</t>
    <phoneticPr fontId="6" type="noConversion"/>
  </si>
  <si>
    <t>http://www.greatek.com.tw/business-en.html</t>
    <phoneticPr fontId="6" type="noConversion"/>
  </si>
  <si>
    <t>886-638568 ext5101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</si>
</sst>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99">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9"/>
      <name val="細明體"/>
      <family val="3"/>
      <charset val="136"/>
    </font>
    <font>
      <sz val="6"/>
      <name val="ＭＳ Ｐゴシック"/>
      <family val="3"/>
      <charset val="128"/>
    </font>
    <font>
      <sz val="12"/>
      <name val="新細明體"/>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3" fillId="0" borderId="0" xfId="0" applyFont="1"/>
    <xf numFmtId="180"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33" borderId="53"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57" xfId="0" applyFont="1" applyBorder="1" applyAlignment="1" applyProtection="1">
      <alignment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p@greatek.com.tw"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greatek.com.tw/business-en.html" TargetMode="External"/><Relationship Id="rId5" Type="http://schemas.openxmlformats.org/officeDocument/2006/relationships/hyperlink" Target="http://www.greatek.com.tw/business-en.html" TargetMode="External"/><Relationship Id="rId10" Type="http://schemas.openxmlformats.org/officeDocument/2006/relationships/comments" Target="../comments1.xml"/><Relationship Id="rId4" Type="http://schemas.openxmlformats.org/officeDocument/2006/relationships/hyperlink" Target="mailto:jp@greatek.com.tw"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zoomScale="115" zoomScaleNormal="115" workbookViewId="0">
      <pane xSplit="1" ySplit="11" topLeftCell="B50" activePane="bottomRight" state="frozen"/>
      <selection activeCell="A4" sqref="A4"/>
      <selection pane="topRight" activeCell="A4" sqref="A4"/>
      <selection pane="bottomLeft" activeCell="A4" sqref="A4"/>
      <selection pane="bottomRight" activeCell="F51" sqref="F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1"/>
      <c r="B2" s="38" t="s">
        <v>870</v>
      </c>
      <c r="C2" s="36"/>
      <c r="D2" s="208"/>
      <c r="E2" s="3"/>
      <c r="F2" s="36"/>
      <c r="G2" s="34"/>
    </row>
    <row r="3" spans="1:7">
      <c r="A3" s="361"/>
      <c r="B3" s="5" t="s">
        <v>862</v>
      </c>
      <c r="C3" s="6"/>
      <c r="D3" s="209"/>
      <c r="E3" s="3"/>
      <c r="F3" s="6"/>
      <c r="G3" s="34"/>
    </row>
    <row r="4" spans="1:7" ht="15.75">
      <c r="A4" s="361"/>
      <c r="B4" s="41" t="s">
        <v>872</v>
      </c>
      <c r="C4" s="7"/>
      <c r="D4" s="210"/>
      <c r="E4" s="3"/>
      <c r="F4" s="7"/>
      <c r="G4" s="34"/>
    </row>
    <row r="5" spans="1:7">
      <c r="A5" s="361"/>
      <c r="B5" s="40" t="s">
        <v>1063</v>
      </c>
      <c r="C5" s="4"/>
      <c r="D5" s="211"/>
      <c r="E5" s="3"/>
      <c r="F5" s="4"/>
      <c r="G5" s="34"/>
    </row>
    <row r="6" spans="1:7">
      <c r="A6" s="361"/>
      <c r="B6" s="8"/>
      <c r="C6" s="8"/>
      <c r="D6" s="212"/>
      <c r="E6" s="8"/>
      <c r="F6" s="8"/>
      <c r="G6" s="34"/>
    </row>
    <row r="7" spans="1:7">
      <c r="A7" s="361"/>
      <c r="B7" s="8"/>
      <c r="C7" s="8"/>
      <c r="D7" s="212"/>
      <c r="E7" s="8"/>
      <c r="F7" s="8"/>
      <c r="G7" s="34"/>
    </row>
    <row r="8" spans="1:7">
      <c r="A8" s="361"/>
      <c r="B8" s="8"/>
      <c r="C8" s="8"/>
      <c r="D8" s="212"/>
      <c r="E8" s="8"/>
      <c r="F8" s="8"/>
      <c r="G8" s="34"/>
    </row>
    <row r="9" spans="1:7">
      <c r="A9" s="361"/>
      <c r="B9" s="364" t="s">
        <v>873</v>
      </c>
      <c r="C9" s="364"/>
      <c r="D9" s="364"/>
      <c r="E9" s="364"/>
      <c r="F9" s="364"/>
      <c r="G9" s="34"/>
    </row>
    <row r="10" spans="1:7" ht="27" customHeight="1">
      <c r="A10" s="361"/>
      <c r="B10" s="365" t="s">
        <v>448</v>
      </c>
      <c r="C10" s="365"/>
      <c r="D10" s="365"/>
      <c r="E10" s="365"/>
      <c r="F10" s="365"/>
      <c r="G10" s="34"/>
    </row>
    <row r="11" spans="1:7" ht="27" customHeight="1">
      <c r="A11" s="361"/>
      <c r="B11" s="366"/>
      <c r="C11" s="366"/>
      <c r="D11" s="366"/>
      <c r="E11" s="366"/>
      <c r="F11" s="366"/>
      <c r="G11" s="34"/>
    </row>
    <row r="12" spans="1:7">
      <c r="A12" s="361"/>
      <c r="B12" s="42" t="s">
        <v>871</v>
      </c>
      <c r="C12" s="43" t="s">
        <v>874</v>
      </c>
      <c r="D12" s="213" t="s">
        <v>875</v>
      </c>
      <c r="E12" s="43" t="s">
        <v>628</v>
      </c>
      <c r="F12" s="43" t="s">
        <v>629</v>
      </c>
      <c r="G12" s="34"/>
    </row>
    <row r="13" spans="1:7" ht="33.75">
      <c r="A13" s="361"/>
      <c r="B13" s="2">
        <v>1</v>
      </c>
      <c r="C13" s="37" t="s">
        <v>1111</v>
      </c>
      <c r="D13" s="39" t="s">
        <v>899</v>
      </c>
      <c r="E13" s="196" t="s">
        <v>876</v>
      </c>
      <c r="F13" s="196"/>
      <c r="G13" s="34"/>
    </row>
    <row r="14" spans="1:7" ht="33.75">
      <c r="A14" s="361"/>
      <c r="B14" s="2">
        <v>2</v>
      </c>
      <c r="C14" s="37" t="s">
        <v>1111</v>
      </c>
      <c r="D14" s="39" t="s">
        <v>1048</v>
      </c>
      <c r="E14" s="196" t="s">
        <v>540</v>
      </c>
      <c r="F14" s="196" t="s">
        <v>541</v>
      </c>
      <c r="G14" s="34"/>
    </row>
    <row r="15" spans="1:7" ht="89.1" customHeight="1">
      <c r="A15" s="361"/>
      <c r="B15" s="367">
        <v>2.0099999999999998</v>
      </c>
      <c r="C15" s="358" t="s">
        <v>1111</v>
      </c>
      <c r="D15" s="370" t="s">
        <v>2358</v>
      </c>
      <c r="E15" s="197" t="s">
        <v>630</v>
      </c>
      <c r="F15" s="197" t="s">
        <v>633</v>
      </c>
      <c r="G15" s="34"/>
    </row>
    <row r="16" spans="1:7" ht="99" customHeight="1">
      <c r="A16" s="361"/>
      <c r="B16" s="368"/>
      <c r="C16" s="359"/>
      <c r="D16" s="371"/>
      <c r="E16" s="198"/>
      <c r="F16" s="198" t="s">
        <v>631</v>
      </c>
      <c r="G16" s="34"/>
    </row>
    <row r="17" spans="1:7" ht="63" customHeight="1">
      <c r="A17" s="361"/>
      <c r="B17" s="369"/>
      <c r="C17" s="360"/>
      <c r="D17" s="372"/>
      <c r="E17" s="37"/>
      <c r="F17" s="37" t="s">
        <v>632</v>
      </c>
      <c r="G17" s="34"/>
    </row>
    <row r="18" spans="1:7" ht="117" customHeight="1">
      <c r="A18" s="361"/>
      <c r="B18" s="367">
        <v>2.02</v>
      </c>
      <c r="C18" s="358" t="s">
        <v>1111</v>
      </c>
      <c r="D18" s="370" t="s">
        <v>2359</v>
      </c>
      <c r="E18" s="197" t="s">
        <v>449</v>
      </c>
      <c r="F18" s="197" t="s">
        <v>535</v>
      </c>
      <c r="G18" s="34"/>
    </row>
    <row r="19" spans="1:7" ht="71.099999999999994" customHeight="1">
      <c r="A19" s="361"/>
      <c r="B19" s="368"/>
      <c r="C19" s="359"/>
      <c r="D19" s="371"/>
      <c r="E19" s="198" t="s">
        <v>539</v>
      </c>
      <c r="F19" s="198" t="s">
        <v>450</v>
      </c>
      <c r="G19" s="34"/>
    </row>
    <row r="20" spans="1:7" ht="90.75" customHeight="1">
      <c r="A20" s="361"/>
      <c r="B20" s="368"/>
      <c r="C20" s="359"/>
      <c r="D20" s="371"/>
      <c r="E20" s="198"/>
      <c r="F20" s="198" t="s">
        <v>635</v>
      </c>
      <c r="G20" s="34"/>
    </row>
    <row r="21" spans="1:7" ht="74.25" customHeight="1">
      <c r="A21" s="361"/>
      <c r="B21" s="369"/>
      <c r="C21" s="360"/>
      <c r="D21" s="372"/>
      <c r="E21" s="37"/>
      <c r="F21" s="37" t="s">
        <v>634</v>
      </c>
      <c r="G21" s="34"/>
    </row>
    <row r="22" spans="1:7" ht="90" customHeight="1">
      <c r="A22" s="361"/>
      <c r="B22" s="352">
        <v>2.0299999999999998</v>
      </c>
      <c r="C22" s="352" t="s">
        <v>845</v>
      </c>
      <c r="D22" s="355" t="s">
        <v>2360</v>
      </c>
      <c r="E22" s="358" t="s">
        <v>447</v>
      </c>
      <c r="F22" s="197" t="s">
        <v>470</v>
      </c>
      <c r="G22" s="34"/>
    </row>
    <row r="23" spans="1:7" ht="109.5" customHeight="1">
      <c r="A23" s="361"/>
      <c r="B23" s="353"/>
      <c r="C23" s="353"/>
      <c r="D23" s="356"/>
      <c r="E23" s="359"/>
      <c r="F23" s="198" t="s">
        <v>846</v>
      </c>
      <c r="G23" s="34"/>
    </row>
    <row r="24" spans="1:7" ht="74.25" customHeight="1">
      <c r="A24" s="361"/>
      <c r="B24" s="354"/>
      <c r="C24" s="354"/>
      <c r="D24" s="357"/>
      <c r="E24" s="360"/>
      <c r="F24" s="37" t="s">
        <v>446</v>
      </c>
      <c r="G24" s="34"/>
    </row>
    <row r="25" spans="1:7" ht="72" customHeight="1">
      <c r="A25" s="361"/>
      <c r="B25" s="2" t="s">
        <v>468</v>
      </c>
      <c r="C25" s="37" t="s">
        <v>469</v>
      </c>
      <c r="D25" s="39" t="s">
        <v>2361</v>
      </c>
      <c r="E25" s="37" t="s">
        <v>2356</v>
      </c>
      <c r="F25" s="37" t="s">
        <v>471</v>
      </c>
      <c r="G25" s="34"/>
    </row>
    <row r="26" spans="1:7" ht="98.1" customHeight="1">
      <c r="A26" s="361"/>
      <c r="B26" s="373">
        <v>3</v>
      </c>
      <c r="C26" s="367" t="s">
        <v>72</v>
      </c>
      <c r="D26" s="370" t="s">
        <v>2362</v>
      </c>
      <c r="E26" s="358" t="s">
        <v>0</v>
      </c>
      <c r="F26" s="197" t="s">
        <v>66</v>
      </c>
      <c r="G26" s="34"/>
    </row>
    <row r="27" spans="1:7" ht="90" customHeight="1">
      <c r="A27" s="361"/>
      <c r="B27" s="374"/>
      <c r="C27" s="368"/>
      <c r="D27" s="371"/>
      <c r="E27" s="359"/>
      <c r="F27" s="198" t="s">
        <v>61</v>
      </c>
      <c r="G27" s="34"/>
    </row>
    <row r="28" spans="1:7" ht="19.350000000000001" customHeight="1">
      <c r="A28" s="361"/>
      <c r="B28" s="374"/>
      <c r="C28" s="368"/>
      <c r="D28" s="371"/>
      <c r="E28" s="359"/>
      <c r="F28" s="198" t="s">
        <v>62</v>
      </c>
      <c r="G28" s="34"/>
    </row>
    <row r="29" spans="1:7" ht="74.45" customHeight="1">
      <c r="A29" s="361"/>
      <c r="B29" s="374"/>
      <c r="C29" s="368"/>
      <c r="D29" s="371"/>
      <c r="E29" s="359"/>
      <c r="F29" s="198" t="s">
        <v>63</v>
      </c>
      <c r="G29" s="34"/>
    </row>
    <row r="30" spans="1:7" ht="62.45" customHeight="1">
      <c r="A30" s="361"/>
      <c r="B30" s="374"/>
      <c r="C30" s="368"/>
      <c r="D30" s="371"/>
      <c r="E30" s="359"/>
      <c r="F30" s="198" t="s">
        <v>64</v>
      </c>
      <c r="G30" s="34"/>
    </row>
    <row r="31" spans="1:7" ht="81" customHeight="1">
      <c r="A31" s="361"/>
      <c r="B31" s="374"/>
      <c r="C31" s="368"/>
      <c r="D31" s="371"/>
      <c r="E31" s="359"/>
      <c r="F31" s="198" t="s">
        <v>65</v>
      </c>
      <c r="G31" s="34"/>
    </row>
    <row r="32" spans="1:7" ht="48.75" customHeight="1">
      <c r="A32" s="361"/>
      <c r="B32" s="374"/>
      <c r="C32" s="368"/>
      <c r="D32" s="371"/>
      <c r="E32" s="359"/>
      <c r="F32" s="198" t="s">
        <v>68</v>
      </c>
      <c r="G32" s="34"/>
    </row>
    <row r="33" spans="1:7" ht="98.45" customHeight="1">
      <c r="A33" s="361"/>
      <c r="B33" s="374"/>
      <c r="C33" s="368"/>
      <c r="D33" s="371"/>
      <c r="E33" s="359"/>
      <c r="F33" s="198" t="s">
        <v>67</v>
      </c>
      <c r="G33" s="34"/>
    </row>
    <row r="34" spans="1:7" ht="89.1" customHeight="1">
      <c r="A34" s="361"/>
      <c r="B34" s="374"/>
      <c r="C34" s="368"/>
      <c r="D34" s="371"/>
      <c r="E34" s="359"/>
      <c r="F34" s="198" t="s">
        <v>69</v>
      </c>
      <c r="G34" s="34"/>
    </row>
    <row r="35" spans="1:7" ht="29.1" customHeight="1">
      <c r="A35" s="361"/>
      <c r="B35" s="374"/>
      <c r="C35" s="368"/>
      <c r="D35" s="371"/>
      <c r="E35" s="359"/>
      <c r="F35" s="198" t="s">
        <v>70</v>
      </c>
      <c r="G35" s="34"/>
    </row>
    <row r="36" spans="1:7" ht="126.75">
      <c r="A36" s="361"/>
      <c r="B36" s="375"/>
      <c r="C36" s="369"/>
      <c r="D36" s="372"/>
      <c r="E36" s="360"/>
      <c r="F36" s="199" t="s">
        <v>71</v>
      </c>
      <c r="G36" s="34"/>
    </row>
    <row r="37" spans="1:7" ht="112.5">
      <c r="A37" s="361"/>
      <c r="B37" s="171">
        <v>3.01</v>
      </c>
      <c r="C37" s="172" t="s">
        <v>72</v>
      </c>
      <c r="D37" s="39" t="s">
        <v>2363</v>
      </c>
      <c r="E37" s="200" t="s">
        <v>1351</v>
      </c>
      <c r="F37" s="201" t="s">
        <v>1457</v>
      </c>
      <c r="G37" s="34"/>
    </row>
    <row r="38" spans="1:7" ht="101.25">
      <c r="A38" s="361"/>
      <c r="B38" s="171">
        <v>3.02</v>
      </c>
      <c r="C38" s="172" t="s">
        <v>1384</v>
      </c>
      <c r="D38" s="39" t="s">
        <v>2364</v>
      </c>
      <c r="E38" s="200" t="s">
        <v>1399</v>
      </c>
      <c r="F38" s="201" t="s">
        <v>1458</v>
      </c>
      <c r="G38" s="34"/>
    </row>
    <row r="39" spans="1:7" ht="101.25">
      <c r="A39" s="361"/>
      <c r="B39" s="182">
        <v>4</v>
      </c>
      <c r="C39" s="181" t="s">
        <v>1554</v>
      </c>
      <c r="D39" s="39" t="s">
        <v>2365</v>
      </c>
      <c r="E39" s="37" t="s">
        <v>2307</v>
      </c>
      <c r="F39" s="37" t="s">
        <v>1555</v>
      </c>
      <c r="G39" s="34"/>
    </row>
    <row r="40" spans="1:7" ht="56.25">
      <c r="A40" s="361"/>
      <c r="B40" s="171">
        <v>4.01</v>
      </c>
      <c r="C40" s="181" t="s">
        <v>1554</v>
      </c>
      <c r="D40" s="39" t="s">
        <v>2367</v>
      </c>
      <c r="E40" s="37" t="s">
        <v>2321</v>
      </c>
      <c r="F40" s="37" t="s">
        <v>2326</v>
      </c>
      <c r="G40" s="34"/>
    </row>
    <row r="41" spans="1:7" ht="56.25">
      <c r="A41" s="361"/>
      <c r="B41" s="171" t="s">
        <v>2354</v>
      </c>
      <c r="C41" s="181" t="s">
        <v>1554</v>
      </c>
      <c r="D41" s="39" t="s">
        <v>2366</v>
      </c>
      <c r="E41" s="37" t="s">
        <v>2357</v>
      </c>
      <c r="F41" s="37" t="s">
        <v>2355</v>
      </c>
      <c r="G41" s="34"/>
    </row>
    <row r="42" spans="1:7" ht="56.25">
      <c r="A42" s="361"/>
      <c r="B42" s="171" t="s">
        <v>2399</v>
      </c>
      <c r="C42" s="181" t="s">
        <v>1554</v>
      </c>
      <c r="D42" s="39" t="s">
        <v>2406</v>
      </c>
      <c r="E42" s="37" t="s">
        <v>2356</v>
      </c>
      <c r="F42" s="37" t="s">
        <v>2400</v>
      </c>
      <c r="G42" s="34"/>
    </row>
    <row r="43" spans="1:7" ht="123.75">
      <c r="A43" s="361"/>
      <c r="B43" s="193">
        <v>4.0999999999999996</v>
      </c>
      <c r="C43" s="181" t="s">
        <v>2405</v>
      </c>
      <c r="D43" s="194">
        <v>42867</v>
      </c>
      <c r="E43" s="202" t="s">
        <v>2408</v>
      </c>
      <c r="F43" s="37" t="s">
        <v>2407</v>
      </c>
      <c r="G43" s="34"/>
    </row>
    <row r="44" spans="1:7" ht="78.75">
      <c r="A44" s="361"/>
      <c r="B44" s="193">
        <v>4.2</v>
      </c>
      <c r="C44" s="181" t="s">
        <v>2405</v>
      </c>
      <c r="D44" s="194">
        <v>42704</v>
      </c>
      <c r="E44" s="202" t="s">
        <v>2625</v>
      </c>
      <c r="F44" s="37" t="s">
        <v>2598</v>
      </c>
      <c r="G44" s="34"/>
    </row>
    <row r="45" spans="1:7" ht="157.5">
      <c r="A45" s="361"/>
      <c r="B45" s="243">
        <v>5</v>
      </c>
      <c r="C45" s="181" t="s">
        <v>2405</v>
      </c>
      <c r="D45" s="194">
        <v>42867</v>
      </c>
      <c r="E45" s="202" t="s">
        <v>13032</v>
      </c>
      <c r="F45" s="37" t="s">
        <v>12754</v>
      </c>
      <c r="G45" s="34"/>
    </row>
    <row r="46" spans="1:7" ht="45">
      <c r="A46" s="361"/>
      <c r="B46" s="193">
        <v>5.01</v>
      </c>
      <c r="C46" s="181" t="s">
        <v>2405</v>
      </c>
      <c r="D46" s="194">
        <v>42907</v>
      </c>
      <c r="E46" s="202" t="s">
        <v>13052</v>
      </c>
      <c r="F46" s="37" t="s">
        <v>12754</v>
      </c>
      <c r="G46" s="34"/>
    </row>
    <row r="47" spans="1:7" ht="67.5">
      <c r="A47" s="361"/>
      <c r="B47" s="193">
        <v>5.0999999999999996</v>
      </c>
      <c r="C47" s="181" t="s">
        <v>2405</v>
      </c>
      <c r="D47" s="194">
        <v>43070</v>
      </c>
      <c r="E47" s="202" t="s">
        <v>13247</v>
      </c>
      <c r="F47" s="37" t="s">
        <v>13248</v>
      </c>
      <c r="G47" s="34"/>
    </row>
    <row r="48" spans="1:7" ht="56.25">
      <c r="A48" s="361"/>
      <c r="B48" s="193">
        <v>5.1100000000000003</v>
      </c>
      <c r="C48" s="181" t="s">
        <v>13489</v>
      </c>
      <c r="D48" s="194">
        <v>43217</v>
      </c>
      <c r="E48" s="202" t="s">
        <v>13617</v>
      </c>
      <c r="F48" s="37" t="s">
        <v>13523</v>
      </c>
      <c r="G48" s="34"/>
    </row>
    <row r="49" spans="1:7" ht="56.25">
      <c r="A49" s="361"/>
      <c r="B49" s="193">
        <v>5.12</v>
      </c>
      <c r="C49" s="181" t="s">
        <v>13489</v>
      </c>
      <c r="D49" s="194">
        <v>43581</v>
      </c>
      <c r="E49" s="202" t="s">
        <v>13617</v>
      </c>
      <c r="F49" s="37" t="s">
        <v>14191</v>
      </c>
      <c r="G49" s="34"/>
    </row>
    <row r="50" spans="1:7" ht="78.75">
      <c r="A50" s="361"/>
      <c r="B50" s="243">
        <v>6</v>
      </c>
      <c r="C50" s="181" t="s">
        <v>13489</v>
      </c>
      <c r="D50" s="194">
        <v>43964</v>
      </c>
      <c r="E50" s="202" t="s">
        <v>14434</v>
      </c>
      <c r="F50" s="37" t="s">
        <v>14205</v>
      </c>
      <c r="G50" s="34"/>
    </row>
    <row r="51" spans="1:7" ht="45">
      <c r="A51" s="361"/>
      <c r="B51" s="193">
        <v>6.01</v>
      </c>
      <c r="C51" s="181" t="s">
        <v>13489</v>
      </c>
      <c r="D51" s="194">
        <v>43970</v>
      </c>
      <c r="E51" s="202" t="s">
        <v>15504</v>
      </c>
      <c r="F51" s="202" t="s">
        <v>14205</v>
      </c>
      <c r="G51" s="34"/>
    </row>
    <row r="52" spans="1:7" ht="13.5" thickBot="1">
      <c r="A52" s="362"/>
      <c r="B52" s="363" t="str">
        <f ca="1">OFFSET(L!$C$1,MATCH("General"&amp;"Cpy",L!$A:$A,0)-1,SL,,)</f>
        <v>© 2020 Responsible Minerals Initiative. All rights reserved.</v>
      </c>
      <c r="C52" s="363"/>
      <c r="D52" s="363"/>
      <c r="E52" s="363"/>
      <c r="F52" s="36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honeticPr fontId="96"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6"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6"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6"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6"/>
      <c r="B1" s="377"/>
      <c r="C1" s="377"/>
      <c r="D1" s="378"/>
    </row>
    <row r="2" spans="1:5" ht="71.25" customHeight="1">
      <c r="A2" s="87"/>
      <c r="B2" s="167" t="str">
        <f ca="1">OFFSET(L!$C$1,MATCH("Definitions"&amp;ADDRESS(ROW(),COLUMN(),4),L!$A:$A,0)-1,SL,,)</f>
        <v>ITEM</v>
      </c>
      <c r="C2" s="167" t="str">
        <f ca="1">OFFSET(L!$C$1,MATCH("Definitions"&amp;ADDRESS(ROW(),COLUMN(),4),L!$A:$A,0)-1,SL,,)</f>
        <v>DEFINITION</v>
      </c>
      <c r="D2" s="380"/>
      <c r="E2" s="127"/>
    </row>
    <row r="3" spans="1:5" ht="63.95" customHeight="1">
      <c r="A3" s="87"/>
      <c r="B3" s="74" t="str">
        <f ca="1">OFFSET(L!$C$1,MATCH("Definitions"&amp;ADDRESS(ROW(),COLUMN(),4),L!$A:$A,0)-1,SL,,)</f>
        <v>3TG</v>
      </c>
      <c r="C3" s="74" t="str">
        <f ca="1">OFFSET(L!$C$1,MATCH("Definitions"&amp;ADDRESS(ROW(),COLUMN(),4),L!$A:$A,0)-1,SL,,)</f>
        <v>Tantalum, tin, tungsten, gold</v>
      </c>
      <c r="D3" s="380"/>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0"/>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0"/>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0"/>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0"/>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0"/>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0"/>
      <c r="E9" s="128" t="s">
        <v>1336</v>
      </c>
    </row>
    <row r="10" spans="1:5" ht="45">
      <c r="A10" s="87"/>
      <c r="B10" s="74" t="str">
        <f ca="1">OFFSET(L!$C$1,MATCH("Definitions"&amp;ADDRESS(ROW(),COLUMN(),4),L!$A:$A,0)-1,SL,,)</f>
        <v>DRC</v>
      </c>
      <c r="C10" s="74" t="str">
        <f ca="1">OFFSET(L!$C$1,MATCH("Definitions"&amp;ADDRESS(ROW(),COLUMN(),4),L!$A:$A,0)-1,SL,,)</f>
        <v>Democratic Republic of Congo</v>
      </c>
      <c r="D10" s="380"/>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0"/>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0"/>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0"/>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0"/>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0"/>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0"/>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0"/>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0"/>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0"/>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0"/>
      <c r="E20" s="128"/>
    </row>
    <row r="21" spans="1:5" ht="15">
      <c r="A21" s="87"/>
      <c r="B21" s="74" t="str">
        <f ca="1">OFFSET(L!$C$1,MATCH("Definitions"&amp;ADDRESS(ROW(),COLUMN(),4),L!$A:$A,0)-1,SL,,)</f>
        <v>RBA</v>
      </c>
      <c r="C21" s="74" t="str">
        <f ca="1">OFFSET(L!$C$1,MATCH("Definitions"&amp;ADDRESS(ROW(),COLUMN(),4),L!$A:$A,0)-1,SL,,)</f>
        <v>Responsible Business Alliance (www.responsiblebusiness.org)</v>
      </c>
      <c r="D21" s="380"/>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0"/>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0"/>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0"/>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0"/>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0"/>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0"/>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0"/>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0"/>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0"/>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0"/>
      <c r="E31" s="128"/>
    </row>
    <row r="32" spans="1:5" ht="15">
      <c r="A32" s="87"/>
      <c r="B32" s="379" t="str">
        <f ca="1">OFFSET(L!$C$1,MATCH("General"&amp;"Cpy",L!$A:$A,0)-1,SL,,)</f>
        <v>© 2020 Responsible Minerals Initiative. All rights reserved.</v>
      </c>
      <c r="C32" s="379"/>
      <c r="D32" s="380"/>
      <c r="E32" s="128"/>
    </row>
    <row r="33" spans="1:4" ht="13.5" thickBot="1">
      <c r="A33" s="88"/>
      <c r="B33" s="185"/>
      <c r="C33" s="185"/>
      <c r="D33" s="381"/>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6"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96"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6"/>
      <c r="G3" s="426"/>
      <c r="H3" s="426"/>
      <c r="I3" s="184"/>
      <c r="J3" s="168" t="s">
        <v>15506</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19" t="s">
        <v>15514</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6.5">
      <c r="A9" s="49"/>
      <c r="B9" s="86" t="str">
        <f ca="1">OFFSET(L!$C$1,MATCH("Declaration"&amp;ADDRESS(ROW(),COLUMN(),4),L!$A:$A,0)-1,SL,,)</f>
        <v>Declaration Scope or Class (*):</v>
      </c>
      <c r="C9" s="89"/>
      <c r="D9" s="428" t="s">
        <v>505</v>
      </c>
      <c r="E9" s="429"/>
      <c r="F9" s="429"/>
      <c r="G9" s="430"/>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Go to Product List tab to enter products this declaration applies to</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5">
      <c r="A11" s="49"/>
      <c r="B11" s="433"/>
      <c r="C11" s="151"/>
      <c r="D11" s="400" t="str">
        <f ca="1">IF(D9=Q9,OFFSET(L!$C$1,MATCH("Declaration"&amp;ADDRESS(ROW(),COLUMN(),4),L!$A:$A,0)-1,SL,,),"")</f>
        <v>Click here to enter the products this declaration applies to</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9"/>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9"/>
      <c r="E14" s="410"/>
      <c r="F14" s="410"/>
      <c r="G14" s="410"/>
      <c r="H14" s="410"/>
      <c r="I14" s="410"/>
      <c r="J14" s="41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9" t="s">
        <v>15515</v>
      </c>
      <c r="E15" s="410"/>
      <c r="F15" s="410"/>
      <c r="G15" s="410"/>
      <c r="H15" s="410"/>
      <c r="I15" s="410"/>
      <c r="J15" s="41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5" customHeight="1">
      <c r="A16" s="49"/>
      <c r="B16" s="51" t="str">
        <f ca="1">OFFSET(L!$C$1,MATCH("Declaration"&amp;ADDRESS(ROW(),COLUMN(),4),L!$A:$A,0)-1,SL,,)</f>
        <v>Email – Contact (*):</v>
      </c>
      <c r="C16" s="90"/>
      <c r="D16" s="434" t="s">
        <v>15516</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9" t="s">
        <v>15517</v>
      </c>
      <c r="E17" s="410"/>
      <c r="F17" s="410"/>
      <c r="G17" s="410"/>
      <c r="H17" s="410"/>
      <c r="I17" s="410"/>
      <c r="J17" s="41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15518</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0"/>
      <c r="D19" s="409" t="s">
        <v>15519</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434" t="s">
        <v>15520</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9" t="s">
        <v>15526</v>
      </c>
      <c r="E21" s="410"/>
      <c r="F21" s="410"/>
      <c r="G21" s="410"/>
      <c r="H21" s="410"/>
      <c r="I21" s="410"/>
      <c r="J21" s="41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43978</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2" t="s">
        <v>499</v>
      </c>
      <c r="E26" s="383"/>
      <c r="F26" s="15"/>
      <c r="G26" s="384"/>
      <c r="H26" s="385"/>
      <c r="I26" s="385"/>
      <c r="J26" s="386"/>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2" t="s">
        <v>498</v>
      </c>
      <c r="E27" s="383"/>
      <c r="F27" s="15"/>
      <c r="G27" s="384"/>
      <c r="H27" s="385"/>
      <c r="I27" s="385"/>
      <c r="J27" s="38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2" t="s">
        <v>499</v>
      </c>
      <c r="E28" s="383"/>
      <c r="F28" s="15"/>
      <c r="G28" s="384"/>
      <c r="H28" s="385"/>
      <c r="I28" s="385"/>
      <c r="J28" s="386"/>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2" t="s">
        <v>499</v>
      </c>
      <c r="E29" s="383"/>
      <c r="F29" s="15"/>
      <c r="G29" s="384"/>
      <c r="H29" s="385"/>
      <c r="I29" s="385"/>
      <c r="J29" s="386"/>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3"/>
      <c r="E32" s="404"/>
      <c r="F32" s="58"/>
      <c r="G32" s="384"/>
      <c r="H32" s="385"/>
      <c r="I32" s="385"/>
      <c r="J32" s="38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2" t="s">
        <v>498</v>
      </c>
      <c r="E33" s="383"/>
      <c r="F33" s="58"/>
      <c r="G33" s="384"/>
      <c r="H33" s="385"/>
      <c r="I33" s="385"/>
      <c r="J33" s="38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2"/>
      <c r="E34" s="383"/>
      <c r="F34" s="58"/>
      <c r="G34" s="384"/>
      <c r="H34" s="385"/>
      <c r="I34" s="385"/>
      <c r="J34" s="38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2"/>
      <c r="E35" s="383"/>
      <c r="F35" s="58"/>
      <c r="G35" s="384"/>
      <c r="H35" s="385"/>
      <c r="I35" s="385"/>
      <c r="J35" s="38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2"/>
      <c r="E38" s="383"/>
      <c r="F38" s="58"/>
      <c r="G38" s="384"/>
      <c r="H38" s="385"/>
      <c r="I38" s="385"/>
      <c r="J38" s="386"/>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2" t="s">
        <v>499</v>
      </c>
      <c r="E39" s="383"/>
      <c r="F39" s="58"/>
      <c r="G39" s="384"/>
      <c r="H39" s="385"/>
      <c r="I39" s="385"/>
      <c r="J39" s="38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2"/>
      <c r="E40" s="383"/>
      <c r="F40" s="58"/>
      <c r="G40" s="384"/>
      <c r="H40" s="385"/>
      <c r="I40" s="385"/>
      <c r="J40" s="386"/>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2"/>
      <c r="E41" s="383"/>
      <c r="F41" s="58"/>
      <c r="G41" s="384"/>
      <c r="H41" s="385"/>
      <c r="I41" s="385"/>
      <c r="J41" s="386"/>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2"/>
      <c r="E44" s="383"/>
      <c r="F44" s="58"/>
      <c r="G44" s="384"/>
      <c r="H44" s="385"/>
      <c r="I44" s="385"/>
      <c r="J44" s="386"/>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2" t="s">
        <v>499</v>
      </c>
      <c r="E45" s="383"/>
      <c r="F45" s="58"/>
      <c r="G45" s="384"/>
      <c r="H45" s="385"/>
      <c r="I45" s="385"/>
      <c r="J45" s="38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2"/>
      <c r="E46" s="383"/>
      <c r="F46" s="58"/>
      <c r="G46" s="384"/>
      <c r="H46" s="385"/>
      <c r="I46" s="385"/>
      <c r="J46" s="386"/>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2"/>
      <c r="E47" s="383"/>
      <c r="F47" s="58"/>
      <c r="G47" s="384"/>
      <c r="H47" s="385"/>
      <c r="I47" s="385"/>
      <c r="J47" s="386"/>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2"/>
      <c r="E50" s="383"/>
      <c r="F50" s="58"/>
      <c r="G50" s="384"/>
      <c r="H50" s="385"/>
      <c r="I50" s="385"/>
      <c r="J50" s="38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2" t="s">
        <v>499</v>
      </c>
      <c r="E51" s="383"/>
      <c r="F51" s="58"/>
      <c r="G51" s="384"/>
      <c r="H51" s="385"/>
      <c r="I51" s="385"/>
      <c r="J51" s="38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2"/>
      <c r="E52" s="383"/>
      <c r="F52" s="58"/>
      <c r="G52" s="384"/>
      <c r="H52" s="385"/>
      <c r="I52" s="385"/>
      <c r="J52" s="38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2"/>
      <c r="E53" s="383"/>
      <c r="F53" s="58"/>
      <c r="G53" s="384"/>
      <c r="H53" s="385"/>
      <c r="I53" s="385"/>
      <c r="J53" s="38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6"/>
      <c r="E56" s="407"/>
      <c r="F56" s="58"/>
      <c r="G56" s="384"/>
      <c r="H56" s="385"/>
      <c r="I56" s="385"/>
      <c r="J56" s="38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6">
        <v>1</v>
      </c>
      <c r="E57" s="407"/>
      <c r="F57" s="58"/>
      <c r="G57" s="384"/>
      <c r="H57" s="385"/>
      <c r="I57" s="385"/>
      <c r="J57" s="38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6"/>
      <c r="E58" s="407"/>
      <c r="F58" s="58"/>
      <c r="G58" s="384"/>
      <c r="H58" s="385"/>
      <c r="I58" s="385"/>
      <c r="J58" s="38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6"/>
      <c r="E59" s="407"/>
      <c r="F59" s="58"/>
      <c r="G59" s="384"/>
      <c r="H59" s="385"/>
      <c r="I59" s="385"/>
      <c r="J59" s="38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5" t="str">
        <f ca="1">D25</f>
        <v>Answer</v>
      </c>
      <c r="E61" s="405"/>
      <c r="F61" s="21"/>
      <c r="G61" s="55" t="str">
        <f ca="1">G25</f>
        <v>Comments</v>
      </c>
      <c r="H61" s="398"/>
      <c r="I61" s="398"/>
      <c r="J61" s="39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3"/>
      <c r="E62" s="404"/>
      <c r="F62" s="58"/>
      <c r="G62" s="384"/>
      <c r="H62" s="385"/>
      <c r="I62" s="385"/>
      <c r="J62" s="38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2" t="s">
        <v>498</v>
      </c>
      <c r="E63" s="383"/>
      <c r="F63" s="58"/>
      <c r="G63" s="384"/>
      <c r="H63" s="385"/>
      <c r="I63" s="385"/>
      <c r="J63" s="38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2"/>
      <c r="E64" s="383"/>
      <c r="F64" s="58"/>
      <c r="G64" s="384"/>
      <c r="H64" s="385"/>
      <c r="I64" s="385"/>
      <c r="J64" s="38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2"/>
      <c r="E65" s="383"/>
      <c r="F65" s="58"/>
      <c r="G65" s="384"/>
      <c r="H65" s="385"/>
      <c r="I65" s="385"/>
      <c r="J65" s="38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2"/>
      <c r="E68" s="383"/>
      <c r="F68" s="59"/>
      <c r="G68" s="384"/>
      <c r="H68" s="385"/>
      <c r="I68" s="385"/>
      <c r="J68" s="38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2" t="s">
        <v>498</v>
      </c>
      <c r="E69" s="383"/>
      <c r="F69" s="59"/>
      <c r="G69" s="384"/>
      <c r="H69" s="385"/>
      <c r="I69" s="385"/>
      <c r="J69" s="38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2"/>
      <c r="E70" s="383"/>
      <c r="F70" s="59"/>
      <c r="G70" s="384"/>
      <c r="H70" s="385"/>
      <c r="I70" s="385"/>
      <c r="J70" s="38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2"/>
      <c r="E71" s="383"/>
      <c r="F71" s="61"/>
      <c r="G71" s="384"/>
      <c r="H71" s="385"/>
      <c r="I71" s="385"/>
      <c r="J71" s="38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7" t="str">
        <f ca="1">OFFSET(L!$C$1,MATCH("Declaration"&amp;ADDRESS(ROW(),COLUMN(),4),L!$A:$A,0)-1,SL,,)</f>
        <v>Answer the Following Questions at a Company Level</v>
      </c>
      <c r="C73" s="387"/>
      <c r="D73" s="387"/>
      <c r="E73" s="387"/>
      <c r="F73" s="387"/>
      <c r="G73" s="387"/>
      <c r="H73" s="387"/>
      <c r="I73" s="387"/>
      <c r="J73" s="38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2" t="s">
        <v>498</v>
      </c>
      <c r="E75" s="383"/>
      <c r="F75" s="68"/>
      <c r="G75" s="384" t="s">
        <v>15523</v>
      </c>
      <c r="H75" s="385"/>
      <c r="I75" s="385"/>
      <c r="J75" s="386"/>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2" t="s">
        <v>499</v>
      </c>
      <c r="E77" s="383"/>
      <c r="F77" s="68"/>
      <c r="G77" s="388" t="s">
        <v>15524</v>
      </c>
      <c r="H77" s="389"/>
      <c r="I77" s="389"/>
      <c r="J77" s="39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2" t="s">
        <v>498</v>
      </c>
      <c r="E79" s="383"/>
      <c r="F79" s="68"/>
      <c r="G79" s="388" t="s">
        <v>15525</v>
      </c>
      <c r="H79" s="389"/>
      <c r="I79" s="389"/>
      <c r="J79" s="390"/>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2" t="s">
        <v>498</v>
      </c>
      <c r="E81" s="383"/>
      <c r="F81" s="68"/>
      <c r="G81" s="384"/>
      <c r="H81" s="385"/>
      <c r="I81" s="385"/>
      <c r="J81" s="386"/>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2" t="s">
        <v>15443</v>
      </c>
      <c r="E83" s="383"/>
      <c r="F83" s="68"/>
      <c r="G83" s="384"/>
      <c r="H83" s="385"/>
      <c r="I83" s="385"/>
      <c r="J83" s="386"/>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498</v>
      </c>
      <c r="E85" s="395"/>
      <c r="F85" s="68"/>
      <c r="G85" s="384"/>
      <c r="H85" s="385"/>
      <c r="I85" s="385"/>
      <c r="J85" s="386"/>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2" t="s">
        <v>498</v>
      </c>
      <c r="E87" s="383"/>
      <c r="F87" s="68"/>
      <c r="G87" s="384"/>
      <c r="H87" s="385"/>
      <c r="I87" s="385"/>
      <c r="J87" s="386"/>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2" t="s">
        <v>499</v>
      </c>
      <c r="E89" s="383"/>
      <c r="F89" s="68"/>
      <c r="G89" s="384"/>
      <c r="H89" s="385"/>
      <c r="I89" s="385"/>
      <c r="J89" s="386"/>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1" t="str">
        <f ca="1">OFFSET(L!$C$1,MATCH("General"&amp;"Cpy",L!$A:$A,0)-1,SL,,)</f>
        <v>© 2020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6" type="noConversion"/>
  <conditionalFormatting sqref="D75:E75 D77:E77 D79:E79 D81:E81 D85:E85 D87:E87 D89:E89 D83">
    <cfRule type="expression" dxfId="103" priority="73" stopIfTrue="1">
      <formula>AND(OR($D$26="No",AND($D$26="Yes",$D$32="No")),OR($D$27="No",AND($D$27="Yes",$D$33="No")),OR($D$28="No",AND($D$28="Yes",$D$34="No")),OR($D$29="No",AND($D$29="Yes",$D$35="No")))</formula>
    </cfRule>
    <cfRule type="expression" dxfId="102" priority="74" stopIfTrue="1">
      <formula>IF(D75="",TRUE)</formula>
    </cfRule>
  </conditionalFormatting>
  <conditionalFormatting sqref="D26:E26">
    <cfRule type="expression" dxfId="101" priority="125" stopIfTrue="1">
      <formula>IF($D$26="",TRUE)</formula>
    </cfRule>
  </conditionalFormatting>
  <conditionalFormatting sqref="D27:E27">
    <cfRule type="expression" dxfId="100" priority="132" stopIfTrue="1">
      <formula>IF($D$27="",TRUE)</formula>
    </cfRule>
  </conditionalFormatting>
  <conditionalFormatting sqref="D28:E28">
    <cfRule type="expression" dxfId="99" priority="133" stopIfTrue="1">
      <formula>IF($D$28="",TRUE)</formula>
    </cfRule>
  </conditionalFormatting>
  <conditionalFormatting sqref="D29:E29">
    <cfRule type="expression" dxfId="98" priority="134" stopIfTrue="1">
      <formula>IF($D$29="",TRUE)</formula>
    </cfRule>
  </conditionalFormatting>
  <conditionalFormatting sqref="D9:G9">
    <cfRule type="expression" dxfId="97" priority="140" stopIfTrue="1">
      <formula>IF($D$9="",TRUE)</formula>
    </cfRule>
  </conditionalFormatting>
  <conditionalFormatting sqref="D15:J15">
    <cfRule type="expression" dxfId="96" priority="141" stopIfTrue="1">
      <formula>IF($D$15="",TRUE)</formula>
    </cfRule>
  </conditionalFormatting>
  <conditionalFormatting sqref="D22:E22">
    <cfRule type="expression" dxfId="95" priority="147" stopIfTrue="1">
      <formula>IF($D$22="",TRUE)</formula>
    </cfRule>
  </conditionalFormatting>
  <conditionalFormatting sqref="D10:J10">
    <cfRule type="expression" dxfId="94" priority="44" stopIfTrue="1">
      <formula>IF($D$9=$Q$9,TRUE)</formula>
    </cfRule>
    <cfRule type="expression" dxfId="93" priority="154" stopIfTrue="1">
      <formula>IF(AND($D$10="",$D$9=$R$9),TRUE)</formula>
    </cfRule>
  </conditionalFormatting>
  <conditionalFormatting sqref="D34:E34 D40:E40 D52:E52 D58:E58 D64:E64 D70:E70">
    <cfRule type="expression" dxfId="92" priority="37" stopIfTrue="1">
      <formula>$P$28=""</formula>
    </cfRule>
  </conditionalFormatting>
  <conditionalFormatting sqref="D35:E35 D41:E41 D53:E53 D59:E59 D65:E65 D71:E71">
    <cfRule type="expression" dxfId="91" priority="152" stopIfTrue="1">
      <formula>$P$29=""</formula>
    </cfRule>
  </conditionalFormatting>
  <conditionalFormatting sqref="D32:E32">
    <cfRule type="expression" dxfId="90" priority="130" stopIfTrue="1">
      <formula>$P$26=""</formula>
    </cfRule>
  </conditionalFormatting>
  <conditionalFormatting sqref="D32:E32">
    <cfRule type="expression" dxfId="89" priority="43" stopIfTrue="1">
      <formula>IF(AND(OR($D$26="Yes",$D$26=""),$D$32=""),1,0)</formula>
    </cfRule>
  </conditionalFormatting>
  <conditionalFormatting sqref="D38 D50 D56 D62 D68">
    <cfRule type="expression" dxfId="88" priority="39" stopIfTrue="1">
      <formula>$P$32=""</formula>
    </cfRule>
  </conditionalFormatting>
  <conditionalFormatting sqref="D39:E39 D51 D57 D63 D69">
    <cfRule type="expression" dxfId="87" priority="38" stopIfTrue="1">
      <formula>$P$33=""</formula>
    </cfRule>
  </conditionalFormatting>
  <conditionalFormatting sqref="D40 D52 D58 D64 D70">
    <cfRule type="expression" dxfId="86" priority="28" stopIfTrue="1">
      <formula>$P$34=""</formula>
    </cfRule>
    <cfRule type="expression" dxfId="85" priority="150" stopIfTrue="1">
      <formula>IF(AND(OR($D$28="Yes",$D$28=""),D40=""),1,0)</formula>
    </cfRule>
  </conditionalFormatting>
  <conditionalFormatting sqref="D41 D53 D59 D65 D71">
    <cfRule type="expression" dxfId="84" priority="36" stopIfTrue="1">
      <formula>$P$35=""</formula>
    </cfRule>
  </conditionalFormatting>
  <conditionalFormatting sqref="D38:E38 D50:E50 D56:E56 D62:E62 D68:E68">
    <cfRule type="expression" dxfId="83" priority="41" stopIfTrue="1">
      <formula>$P$26=""</formula>
    </cfRule>
    <cfRule type="expression" dxfId="82" priority="42" stopIfTrue="1">
      <formula>IF(AND(OR($D$26="Yes",$D$26=""),D38=""),1,0)</formula>
    </cfRule>
  </conditionalFormatting>
  <conditionalFormatting sqref="G85:J85">
    <cfRule type="expression" dxfId="81" priority="35" stopIfTrue="1">
      <formula>IF(AND($D$85="Yes, using other format (describe)",$G$85=""),TRUE)</formula>
    </cfRule>
  </conditionalFormatting>
  <conditionalFormatting sqref="D39:E39 D51:E51 D57:E57 D63:E63 D69:E69">
    <cfRule type="expression" dxfId="80" priority="148" stopIfTrue="1">
      <formula>$P$39=""</formula>
    </cfRule>
    <cfRule type="expression" dxfId="79" priority="149" stopIfTrue="1">
      <formula>IF(AND(OR($D$27="Yes",$D$27=""),D39=""),1,0)</formula>
    </cfRule>
  </conditionalFormatting>
  <conditionalFormatting sqref="D33:E33">
    <cfRule type="expression" dxfId="78" priority="30" stopIfTrue="1">
      <formula>IF(AND(OR($D$27="Yes",$D$27=""),$D$33=""),1,0)</formula>
    </cfRule>
    <cfRule type="expression" dxfId="77" priority="31" stopIfTrue="1">
      <formula>$P$27=""</formula>
    </cfRule>
  </conditionalFormatting>
  <conditionalFormatting sqref="D34:E34">
    <cfRule type="expression" dxfId="76" priority="151" stopIfTrue="1">
      <formula>IF(AND(OR($D$28="Yes",$D$28=""),$D$34=""),1,0)</formula>
    </cfRule>
  </conditionalFormatting>
  <conditionalFormatting sqref="D41:E41 D53:E53 D59:E59 D65:E65 D71:E71">
    <cfRule type="expression" dxfId="75" priority="153" stopIfTrue="1">
      <formula>IF(AND(OR($D$29="Yes",$D$29=""),D41=""),1,0)</formula>
    </cfRule>
  </conditionalFormatting>
  <conditionalFormatting sqref="D35:E35">
    <cfRule type="expression" dxfId="74" priority="27" stopIfTrue="1">
      <formula>IF(AND(OR($D$29="Yes",$D$29=""),$D$35=""),1,0)</formula>
    </cfRule>
  </conditionalFormatting>
  <conditionalFormatting sqref="D46:E46">
    <cfRule type="expression" dxfId="73" priority="13" stopIfTrue="1">
      <formula>$P$28=""</formula>
    </cfRule>
  </conditionalFormatting>
  <conditionalFormatting sqref="D47:E47">
    <cfRule type="expression" dxfId="72" priority="21" stopIfTrue="1">
      <formula>$P$29=""</formula>
    </cfRule>
  </conditionalFormatting>
  <conditionalFormatting sqref="D44">
    <cfRule type="expression" dxfId="71" priority="15" stopIfTrue="1">
      <formula>$P$32=""</formula>
    </cfRule>
  </conditionalFormatting>
  <conditionalFormatting sqref="D45">
    <cfRule type="expression" dxfId="70" priority="14" stopIfTrue="1">
      <formula>$P$33=""</formula>
    </cfRule>
  </conditionalFormatting>
  <conditionalFormatting sqref="D46">
    <cfRule type="expression" dxfId="69" priority="11" stopIfTrue="1">
      <formula>$P$34=""</formula>
    </cfRule>
    <cfRule type="expression" dxfId="68" priority="20" stopIfTrue="1">
      <formula>IF(AND(OR($D$28="Yes",$D$28=""),D46=""),1,0)</formula>
    </cfRule>
  </conditionalFormatting>
  <conditionalFormatting sqref="D47">
    <cfRule type="expression" dxfId="67" priority="12" stopIfTrue="1">
      <formula>$P$35=""</formula>
    </cfRule>
  </conditionalFormatting>
  <conditionalFormatting sqref="D44:E44">
    <cfRule type="expression" dxfId="66" priority="16" stopIfTrue="1">
      <formula>$P$26=""</formula>
    </cfRule>
    <cfRule type="expression" dxfId="65" priority="17" stopIfTrue="1">
      <formula>IF(AND(OR($D$26="Yes",$D$26=""),D44=""),1,0)</formula>
    </cfRule>
  </conditionalFormatting>
  <conditionalFormatting sqref="D45:E45">
    <cfRule type="expression" dxfId="64" priority="18" stopIfTrue="1">
      <formula>$P$39=""</formula>
    </cfRule>
    <cfRule type="expression" dxfId="63" priority="19" stopIfTrue="1">
      <formula>IF(AND(OR($D$27="Yes",$D$27=""),D45=""),1,0)</formula>
    </cfRule>
  </conditionalFormatting>
  <conditionalFormatting sqref="D47:E47">
    <cfRule type="expression" dxfId="62" priority="22" stopIfTrue="1">
      <formula>IF(AND(OR($D$29="Yes",$D$29=""),D47=""),1,0)</formula>
    </cfRule>
  </conditionalFormatting>
  <conditionalFormatting sqref="D8:J8">
    <cfRule type="expression" dxfId="61" priority="10" stopIfTrue="1">
      <formula>IF($D$8="",TRUE)</formula>
    </cfRule>
  </conditionalFormatting>
  <conditionalFormatting sqref="D16:J16">
    <cfRule type="expression" dxfId="60" priority="9" stopIfTrue="1">
      <formula>IF($D$16="",TRUE)</formula>
    </cfRule>
  </conditionalFormatting>
  <conditionalFormatting sqref="D17:J17">
    <cfRule type="expression" dxfId="59" priority="8" stopIfTrue="1">
      <formula>IF($D$17="",TRUE)</formula>
    </cfRule>
  </conditionalFormatting>
  <conditionalFormatting sqref="D18:J18">
    <cfRule type="expression" dxfId="58" priority="7" stopIfTrue="1">
      <formula>IF($D$18="",TRUE)</formula>
    </cfRule>
  </conditionalFormatting>
  <conditionalFormatting sqref="D20:J20">
    <cfRule type="expression" dxfId="57" priority="4" stopIfTrue="1">
      <formula>IF($D$20="",TRUE)</formula>
    </cfRule>
  </conditionalFormatting>
  <conditionalFormatting sqref="G77:J77">
    <cfRule type="expression" dxfId="56" priority="3" stopIfTrue="1">
      <formula>IF(AND($D$71="Yes",$G$71=""),TRUE)</formula>
    </cfRule>
  </conditionalFormatting>
  <conditionalFormatting sqref="G79:J79">
    <cfRule type="expression" dxfId="55" priority="2" stopIfTrue="1">
      <formula>IF(AND($D$71="Yes",$G$71=""),TRUE)</formula>
    </cfRule>
  </conditionalFormatting>
  <conditionalFormatting sqref="D21:J21">
    <cfRule type="expression" dxfId="54" priority="1" stopIfTrue="1">
      <formula>IF($D$17="",TRUE)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 ref="G79"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65" zoomScalePageLayoutView="55" workbookViewId="0">
      <pane ySplit="4" topLeftCell="A5" activePane="bottomLeft" state="frozen"/>
      <selection pane="bottomLeft" activeCell="B3" sqref="B3:E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792</v>
      </c>
      <c r="B5" s="217" t="str">
        <f ca="1">IF(LEN(A5)=0,"",INDEX('Smelter Look-up'!$A:$A,MATCH($A5,'Smelter Look-up'!$E:$E,0)))</f>
        <v>Tin</v>
      </c>
      <c r="C5" s="221" t="str">
        <f ca="1">IF(LEN(A5)=0,"",INDEX('Smelter Look-up'!$C:$C,MATCH($A5,'Smelter Look-up'!$E:$E,0)))</f>
        <v>Malaysia Smelting Corporation (MSC)</v>
      </c>
      <c r="D5" s="283"/>
      <c r="E5" s="217" t="str">
        <f ca="1">IF(ISERROR($V5),"",OFFSET('Smelter Look-up'!$D$4,$V5-4,0)&amp;"")</f>
        <v>MALAYSIA</v>
      </c>
      <c r="F5" s="217" t="str">
        <f ca="1">IF(ISERROR($V5),"",OFFSET('Smelter Look-up'!$E$4,$V5-4,0))</f>
        <v>CID001105</v>
      </c>
      <c r="G5" s="217" t="str">
        <f ca="1">IF(C5=$X$4,"Enter smelter details",IF(ISERROR($V5),"",OFFSET('Smelter Look-up'!$F$4,$V5-4,0)))</f>
        <v>RMI</v>
      </c>
      <c r="H5" s="348" t="s">
        <v>15507</v>
      </c>
      <c r="I5" s="219" t="str">
        <f ca="1">IF(ISERROR($V5),"",OFFSET('Smelter Look-up'!$H$4,$V5-4,0))</f>
        <v>Butterworth</v>
      </c>
      <c r="J5" s="219" t="str">
        <f ca="1">IF(ISERROR($V5),"",OFFSET('Smelter Look-up'!$I$4,$V5-4,0))</f>
        <v>Pulau Pinang</v>
      </c>
      <c r="K5" s="349" t="s">
        <v>15508</v>
      </c>
      <c r="L5" s="349" t="s">
        <v>15509</v>
      </c>
      <c r="M5" s="273" t="s">
        <v>15522</v>
      </c>
      <c r="N5" s="349" t="s">
        <v>15510</v>
      </c>
      <c r="O5" s="349" t="s">
        <v>15511</v>
      </c>
      <c r="P5" s="220" t="s">
        <v>499</v>
      </c>
      <c r="Q5" s="351" t="s">
        <v>15521</v>
      </c>
      <c r="R5" s="217" t="str">
        <f ca="1">IF(ISERROR($V5),"",OFFSET('Smelter Look-up'!$C$4,$V5-4,0)&amp;"")</f>
        <v>Malaysia Smelting Corporation (MSC)</v>
      </c>
      <c r="S5" s="225" t="str">
        <f t="shared" ref="S5" ca="1" si="0">IF(B5="","",IF(ISERROR(MATCH($E5,CL,0)),"Unknown",INDIRECT("'C'!$A$"&amp;MATCH($E5,CL,0)+1)))</f>
        <v>MY</v>
      </c>
      <c r="T5" s="225" t="str">
        <f ca="1">IF(B5="","",IF(ISERROR(MATCH($J5,SorP!$B$1:$B$6230,0)),"",INDIRECT("'SorP'!$A$"&amp;MATCH($J5,SorP!$B$1:$B$6230,0))))</f>
        <v>MY-07</v>
      </c>
      <c r="U5" s="241"/>
      <c r="V5" s="275">
        <f ca="1">IF(C5="",NA(),MATCH($B5&amp;$C5,'Smelter Look-up'!$J:$J,0))</f>
        <v>414</v>
      </c>
      <c r="W5" s="276"/>
      <c r="X5" s="276">
        <f t="shared" ref="X5" ca="1" si="1">IF(AND(C5="Smelter not listed",OR(LEN(D5)=0,LEN(E5)=0)),1,0)</f>
        <v>0</v>
      </c>
      <c r="Y5" s="276"/>
      <c r="Z5" s="276"/>
      <c r="AB5" s="278" t="str">
        <f t="shared" ref="AB5" ca="1" si="2">B5&amp;C5</f>
        <v>TinMalaysia Smelting Corporation (MSC)</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6" type="noConversion"/>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28" activePane="bottomRight" state="frozen"/>
      <selection activeCell="A4" sqref="A4"/>
      <selection pane="topRight" activeCell="A4" sqref="A4"/>
      <selection pane="bottomLeft" activeCell="A4" sqref="A4"/>
      <selection pane="bottomRight" activeCell="D11" sqref="D1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Greatek Electronics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Jack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gp@greatek.com.tw</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886-638568 ext5103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JP Huang</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jp@greatek.com.tw</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43978</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http://www.greatek.com.tw/business-en.html</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6"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350" t="s">
        <v>15512</v>
      </c>
      <c r="C6" s="111" t="s">
        <v>15513</v>
      </c>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6"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84.75">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5">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30">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28.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14.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16.7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26">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399">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10">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05">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94.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0">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6">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42.75">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28.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42">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71">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78.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42.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28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70.7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199.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47.25">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1.5">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0">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28.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28.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1.5">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28.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8.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42.75">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28.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57">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42.75">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42.75">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42.75">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71.2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gtk-user</cp:lastModifiedBy>
  <cp:lastPrinted>2015-04-21T20:47:43Z</cp:lastPrinted>
  <dcterms:created xsi:type="dcterms:W3CDTF">2010-06-21T21:00:23Z</dcterms:created>
  <dcterms:modified xsi:type="dcterms:W3CDTF">2020-09-29T00:45:29Z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